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/>
  </bookViews>
  <sheets>
    <sheet name="收入" sheetId="1" r:id="rId1"/>
    <sheet name="支出" sheetId="24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[0]!Module.Prix_SMC</definedName>
    <definedName name="_xlnm.Print_Area" localSheetId="0">收入!$A$1:$I$42</definedName>
    <definedName name="_xlnm.Print_Area">#REF!</definedName>
    <definedName name="_xlnm.Print_Titles" localSheetId="0">收入!$1:$4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  <fileRecoveryPr repairLoad="1"/>
</workbook>
</file>

<file path=xl/calcChain.xml><?xml version="1.0" encoding="utf-8"?>
<calcChain xmlns="http://schemas.openxmlformats.org/spreadsheetml/2006/main">
  <c r="J28" i="24"/>
  <c r="I28"/>
  <c r="G28"/>
  <c r="I27"/>
  <c r="I26"/>
  <c r="I25"/>
  <c r="J24"/>
  <c r="I24"/>
  <c r="G24"/>
  <c r="I23"/>
  <c r="J23" s="1"/>
  <c r="G23"/>
  <c r="I22"/>
  <c r="I21"/>
  <c r="J21" s="1"/>
  <c r="G21"/>
  <c r="I20"/>
  <c r="J20" s="1"/>
  <c r="G20"/>
  <c r="J19"/>
  <c r="I19"/>
  <c r="G19"/>
  <c r="I18"/>
  <c r="J18" s="1"/>
  <c r="G18"/>
  <c r="I17"/>
  <c r="J17" s="1"/>
  <c r="G17"/>
  <c r="I16"/>
  <c r="J16" s="1"/>
  <c r="G16"/>
  <c r="J15"/>
  <c r="I15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I8"/>
  <c r="I7"/>
  <c r="J7"/>
  <c r="G7"/>
  <c r="H6"/>
  <c r="H5" s="1"/>
  <c r="I5" s="1"/>
  <c r="J5" s="1"/>
  <c r="F6"/>
  <c r="E6"/>
  <c r="E5"/>
  <c r="C6"/>
  <c r="G6" s="1"/>
  <c r="D5"/>
  <c r="C5"/>
  <c r="G5" s="1"/>
  <c r="I6"/>
  <c r="J6" s="1"/>
  <c r="F5"/>
  <c r="G26" i="1"/>
  <c r="E26"/>
  <c r="F26" s="1"/>
  <c r="H27"/>
  <c r="I27"/>
  <c r="H28"/>
  <c r="I28" s="1"/>
  <c r="H29"/>
  <c r="I29"/>
  <c r="H30"/>
  <c r="I30" s="1"/>
  <c r="H31"/>
  <c r="I31"/>
  <c r="H33"/>
  <c r="I33" s="1"/>
  <c r="H34"/>
  <c r="I34"/>
  <c r="H36"/>
  <c r="I36" s="1"/>
  <c r="H38"/>
  <c r="I38"/>
  <c r="H39"/>
  <c r="I39" s="1"/>
  <c r="H41"/>
  <c r="I41"/>
  <c r="G25"/>
  <c r="H32"/>
  <c r="H35"/>
  <c r="H37"/>
  <c r="H40"/>
  <c r="F27"/>
  <c r="F28"/>
  <c r="F29"/>
  <c r="F30"/>
  <c r="F31"/>
  <c r="F32"/>
  <c r="F33"/>
  <c r="F34"/>
  <c r="F35"/>
  <c r="F36"/>
  <c r="F37"/>
  <c r="F38"/>
  <c r="F39"/>
  <c r="F40"/>
  <c r="F41"/>
  <c r="H9"/>
  <c r="I9"/>
  <c r="H10"/>
  <c r="I10" s="1"/>
  <c r="H12"/>
  <c r="I12"/>
  <c r="H13"/>
  <c r="I13" s="1"/>
  <c r="H14"/>
  <c r="I14"/>
  <c r="H15"/>
  <c r="I15" s="1"/>
  <c r="H16"/>
  <c r="I16"/>
  <c r="H17"/>
  <c r="I17" s="1"/>
  <c r="H18"/>
  <c r="I18"/>
  <c r="H19"/>
  <c r="I19" s="1"/>
  <c r="H20"/>
  <c r="I20"/>
  <c r="H21"/>
  <c r="I21" s="1"/>
  <c r="H22"/>
  <c r="I22"/>
  <c r="H8"/>
  <c r="I8" s="1"/>
  <c r="E7"/>
  <c r="G7"/>
  <c r="H7" s="1"/>
  <c r="I7" s="1"/>
  <c r="F8"/>
  <c r="F9"/>
  <c r="F10"/>
  <c r="F11"/>
  <c r="F12"/>
  <c r="F13"/>
  <c r="F14"/>
  <c r="F15"/>
  <c r="F16"/>
  <c r="F17"/>
  <c r="F18"/>
  <c r="F19"/>
  <c r="F20"/>
  <c r="F21"/>
  <c r="F22"/>
  <c r="F23"/>
  <c r="H11"/>
  <c r="H23"/>
  <c r="D25"/>
  <c r="D7"/>
  <c r="D6" s="1"/>
  <c r="D5" s="1"/>
  <c r="H26"/>
  <c r="I26" s="1"/>
  <c r="E25"/>
  <c r="E6" s="1"/>
  <c r="H43"/>
  <c r="H42"/>
  <c r="C25"/>
  <c r="H24"/>
  <c r="F24"/>
  <c r="C7"/>
  <c r="F7" s="1"/>
  <c r="E5" l="1"/>
  <c r="H5" s="1"/>
  <c r="I5" s="1"/>
  <c r="F25"/>
  <c r="H25"/>
  <c r="I25" s="1"/>
  <c r="C6"/>
  <c r="G6"/>
  <c r="G5" s="1"/>
  <c r="C5" l="1"/>
  <c r="F5" s="1"/>
  <c r="F6"/>
  <c r="H6"/>
  <c r="I6" s="1"/>
</calcChain>
</file>

<file path=xl/sharedStrings.xml><?xml version="1.0" encoding="utf-8"?>
<sst xmlns="http://schemas.openxmlformats.org/spreadsheetml/2006/main" count="84" uniqueCount="83">
  <si>
    <t>预算科目</t>
  </si>
  <si>
    <t>占预算％</t>
  </si>
  <si>
    <t>绝对数</t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</si>
  <si>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</si>
  <si>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</si>
  <si>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</si>
  <si>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本月支出数</t>
    <phoneticPr fontId="2" type="noConversion"/>
  </si>
  <si>
    <t>累计支出数</t>
    <phoneticPr fontId="2" type="noConversion"/>
  </si>
  <si>
    <t>代码</t>
    <phoneticPr fontId="2" type="noConversion"/>
  </si>
  <si>
    <t>地方财政支出</t>
    <phoneticPr fontId="2" type="noConversion"/>
  </si>
  <si>
    <t>二、政府性基金支出合计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</si>
  <si>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</si>
  <si>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</t>
    </r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</si>
  <si>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公共安全</t>
    </r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</si>
  <si>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教育</t>
    </r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</si>
  <si>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科学技术</t>
    </r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</si>
  <si>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社会保障和就业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</si>
  <si>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医疗卫生</t>
    </r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</si>
  <si>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城乡社区事务</t>
    </r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</si>
  <si>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农林水事务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</si>
  <si>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</t>
    </r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</si>
  <si>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一般公共服务</t>
    </r>
    <phoneticPr fontId="2" type="noConversion"/>
  </si>
  <si>
    <t xml:space="preserve"> 文化体育与传媒</t>
    <phoneticPr fontId="2" type="noConversion"/>
  </si>
  <si>
    <t>上级追加数</t>
    <phoneticPr fontId="2" type="noConversion"/>
  </si>
  <si>
    <t>年初预算数</t>
    <phoneticPr fontId="2" type="noConversion"/>
  </si>
  <si>
    <t>占预算％</t>
    <phoneticPr fontId="2" type="noConversion"/>
  </si>
  <si>
    <t xml:space="preserve">  资源勘探电力信息等事务</t>
  </si>
  <si>
    <t xml:space="preserve">  商业服务业等事务</t>
  </si>
  <si>
    <t xml:space="preserve">  金融监管等事务支出</t>
  </si>
  <si>
    <t xml:space="preserve">  国土资源气象等事务</t>
  </si>
  <si>
    <t xml:space="preserve">  住房保障支出</t>
  </si>
  <si>
    <t xml:space="preserve">  粮油物资储备管理事务</t>
  </si>
  <si>
    <t xml:space="preserve">  其他支出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</si>
  <si>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  <phoneticPr fontId="2" type="noConversion"/>
  </si>
  <si>
    <t xml:space="preserve">  预备费</t>
    <phoneticPr fontId="2" type="noConversion"/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</si>
  <si>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</t>
    </r>
    <r>
      <rPr>
        <b/>
        <sz val="10"/>
        <rFont val="宋体"/>
        <family val="3"/>
        <charset val="134"/>
      </rPr>
      <t>环保</t>
    </r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</si>
  <si>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一、公共财政预算支出合计</t>
    </r>
    <phoneticPr fontId="2" type="noConversion"/>
  </si>
  <si>
    <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  <phoneticPr fontId="2" type="noConversion"/>
  </si>
  <si>
    <t>预算科目</t>
    <phoneticPr fontId="2" type="noConversion"/>
  </si>
  <si>
    <t>代码</t>
    <phoneticPr fontId="2" type="noConversion"/>
  </si>
  <si>
    <t>预算数</t>
    <phoneticPr fontId="2" type="noConversion"/>
  </si>
  <si>
    <t>本月收入数</t>
    <phoneticPr fontId="2" type="noConversion"/>
  </si>
  <si>
    <t>累计收入数</t>
    <phoneticPr fontId="2" type="noConversion"/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</si>
  <si>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</si>
  <si>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</si>
  <si>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</si>
  <si>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地方财政收入合计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</si>
  <si>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一、公共财政预算收入合计</t>
    </r>
    <phoneticPr fontId="2" type="noConversion"/>
  </si>
  <si>
    <r>
      <t>1</t>
    </r>
    <r>
      <rPr>
        <b/>
        <sz val="12"/>
        <rFont val="宋体"/>
        <family val="3"/>
        <charset val="134"/>
      </rPr>
      <t>、税收收入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</si>
  <si>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</si>
  <si>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营业税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</si>
  <si>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</si>
  <si>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</si>
  <si>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</si>
  <si>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</si>
  <si>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</si>
  <si>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</si>
  <si>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</si>
  <si>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</si>
  <si>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</si>
  <si>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车船使用和牌照税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</si>
  <si>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</si>
  <si>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</si>
  <si>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  <phoneticPr fontId="2" type="noConversion"/>
  </si>
  <si>
    <t>2、非税收入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</si>
  <si>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</si>
  <si>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教育费附加收入</t>
    </r>
    <phoneticPr fontId="2" type="noConversion"/>
  </si>
  <si>
    <t xml:space="preserve">     残疾人就业保障金收入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</si>
  <si>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教育资金收入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</si>
  <si>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农田水利建设资金收入</t>
    </r>
    <phoneticPr fontId="2" type="noConversion"/>
  </si>
  <si>
    <t xml:space="preserve">      其他专项收入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</si>
  <si>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矿产资源补偿费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</si>
  <si>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</si>
  <si>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</si>
  <si>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</si>
  <si>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</si>
  <si>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  <phoneticPr fontId="2" type="noConversion"/>
  </si>
  <si>
    <t>二、政府性基金收入合计</t>
    <phoneticPr fontId="2" type="noConversion"/>
  </si>
  <si>
    <t xml:space="preserve">  公共租赁住房租金收入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</si>
  <si>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环境保护税</t>
    </r>
    <phoneticPr fontId="2" type="noConversion"/>
  </si>
  <si>
    <t xml:space="preserve">  捐赠收入</t>
    <phoneticPr fontId="2" type="noConversion"/>
  </si>
  <si>
    <t>楚雄开发区二0一八年十二月地方财政收入分项目执行情况表</t>
    <phoneticPr fontId="2" type="noConversion"/>
  </si>
  <si>
    <t>开发区二0一八年十二月地方财政支出分项目执行情况表</t>
    <phoneticPr fontId="2" type="noConversion"/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</si>
</sst>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 * #,##0_ ;_ * \-#,##0_ ;_ * &quot;-&quot;??_ ;_ @_ "/>
    <numFmt numFmtId="179" formatCode="0_ "/>
    <numFmt numFmtId="180" formatCode="#,##0_ "/>
    <numFmt numFmtId="181" formatCode="0_);[Red]\(0\)"/>
    <numFmt numFmtId="182" formatCode="#,##0_);[Red]\(#,##0\)"/>
    <numFmt numFmtId="183" formatCode="0.00_ 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#,##0.0_);[Red]\(#,##0.0\)"/>
    <numFmt numFmtId="198" formatCode="0.0_ "/>
    <numFmt numFmtId="199" formatCode="0.0_);[Red]\(0.0\)"/>
  </numFmts>
  <fonts count="6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b/>
      <sz val="18"/>
      <name val="方正小标宋简体"/>
      <family val="3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Times New Roman"/>
      <family val="1"/>
    </font>
    <font>
      <b/>
      <sz val="12"/>
      <name val="黑体"/>
      <family val="3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5" fillId="0" borderId="0"/>
    <xf numFmtId="0" fontId="18" fillId="0" borderId="0"/>
    <xf numFmtId="0" fontId="19" fillId="0" borderId="0"/>
    <xf numFmtId="49" fontId="20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5" fillId="0" borderId="0"/>
    <xf numFmtId="0" fontId="18" fillId="0" borderId="0"/>
    <xf numFmtId="0" fontId="5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0" borderId="0">
      <alignment horizontal="center" wrapText="1"/>
      <protection locked="0"/>
    </xf>
    <xf numFmtId="176" fontId="20" fillId="0" borderId="0" applyFont="0" applyFill="0" applyBorder="0" applyAlignment="0" applyProtection="0"/>
    <xf numFmtId="190" fontId="13" fillId="0" borderId="0"/>
    <xf numFmtId="177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88" fontId="13" fillId="0" borderId="0"/>
    <xf numFmtId="15" fontId="27" fillId="0" borderId="0"/>
    <xf numFmtId="189" fontId="13" fillId="0" borderId="0"/>
    <xf numFmtId="38" fontId="28" fillId="28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29" borderId="3" applyNumberFormat="0" applyBorder="0" applyAlignment="0" applyProtection="0"/>
    <xf numFmtId="192" fontId="30" fillId="30" borderId="0"/>
    <xf numFmtId="192" fontId="31" fillId="31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13" fillId="0" borderId="0"/>
    <xf numFmtId="37" fontId="32" fillId="0" borderId="0"/>
    <xf numFmtId="193" fontId="20" fillId="0" borderId="0"/>
    <xf numFmtId="0" fontId="18" fillId="0" borderId="0"/>
    <xf numFmtId="14" fontId="2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20" fillId="0" borderId="0" applyFont="0" applyFill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4">
      <alignment horizontal="center"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33" borderId="5">
      <protection locked="0"/>
    </xf>
    <xf numFmtId="0" fontId="34" fillId="0" borderId="0"/>
    <xf numFmtId="0" fontId="33" fillId="33" borderId="5">
      <protection locked="0"/>
    </xf>
    <xf numFmtId="0" fontId="33" fillId="33" borderId="5">
      <protection locked="0"/>
    </xf>
    <xf numFmtId="9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2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>
      <alignment vertical="center"/>
    </xf>
    <xf numFmtId="0" fontId="49" fillId="35" borderId="12" applyNumberFormat="0" applyAlignment="0" applyProtection="0">
      <alignment vertical="center"/>
    </xf>
    <xf numFmtId="0" fontId="50" fillId="36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0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7" fillId="0" borderId="0"/>
    <xf numFmtId="41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191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55" fillId="44" borderId="0" applyNumberFormat="0" applyBorder="0" applyAlignment="0" applyProtection="0">
      <alignment vertical="center"/>
    </xf>
    <xf numFmtId="0" fontId="56" fillId="35" borderId="15" applyNumberFormat="0" applyAlignment="0" applyProtection="0">
      <alignment vertical="center"/>
    </xf>
    <xf numFmtId="0" fontId="57" fillId="7" borderId="12" applyNumberFormat="0" applyAlignment="0" applyProtection="0">
      <alignment vertical="center"/>
    </xf>
    <xf numFmtId="1" fontId="20" fillId="0" borderId="10" applyFill="0" applyProtection="0">
      <alignment horizontal="center"/>
    </xf>
    <xf numFmtId="0" fontId="18" fillId="0" borderId="0"/>
    <xf numFmtId="0" fontId="2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45" borderId="16" applyNumberFormat="0" applyFont="0" applyAlignment="0" applyProtection="0">
      <alignment vertical="center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46" borderId="3" xfId="0" applyNumberFormat="1" applyFont="1" applyFill="1" applyBorder="1" applyAlignment="1" applyProtection="1">
      <alignment horizontal="left" vertical="center"/>
    </xf>
    <xf numFmtId="0" fontId="3" fillId="46" borderId="3" xfId="0" applyNumberFormat="1" applyFont="1" applyFill="1" applyBorder="1" applyAlignment="1" applyProtection="1">
      <alignment horizontal="center" vertical="center"/>
    </xf>
    <xf numFmtId="0" fontId="12" fillId="46" borderId="3" xfId="0" applyNumberFormat="1" applyFont="1" applyFill="1" applyBorder="1" applyAlignment="1" applyProtection="1">
      <alignment vertical="center" wrapText="1"/>
    </xf>
    <xf numFmtId="0" fontId="13" fillId="46" borderId="3" xfId="0" applyNumberFormat="1" applyFont="1" applyFill="1" applyBorder="1" applyAlignment="1" applyProtection="1">
      <alignment vertical="center" wrapText="1"/>
    </xf>
    <xf numFmtId="0" fontId="3" fillId="46" borderId="17" xfId="0" applyNumberFormat="1" applyFont="1" applyFill="1" applyBorder="1" applyAlignment="1" applyProtection="1">
      <alignment horizontal="center" vertical="center"/>
    </xf>
    <xf numFmtId="0" fontId="13" fillId="46" borderId="3" xfId="0" applyNumberFormat="1" applyFont="1" applyFill="1" applyBorder="1" applyAlignment="1" applyProtection="1">
      <alignment horizontal="left" vertical="center" wrapText="1"/>
    </xf>
    <xf numFmtId="0" fontId="11" fillId="46" borderId="3" xfId="0" applyNumberFormat="1" applyFont="1" applyFill="1" applyBorder="1" applyAlignment="1" applyProtection="1">
      <alignment horizontal="left" vertical="center" wrapText="1"/>
    </xf>
    <xf numFmtId="0" fontId="16" fillId="46" borderId="3" xfId="0" applyNumberFormat="1" applyFont="1" applyFill="1" applyBorder="1" applyAlignment="1" applyProtection="1">
      <alignment horizontal="left" vertical="center"/>
    </xf>
    <xf numFmtId="0" fontId="3" fillId="47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horizontal="left" vertical="center" wrapText="1"/>
    </xf>
    <xf numFmtId="0" fontId="10" fillId="46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181" fontId="0" fillId="0" borderId="0" xfId="0" applyNumberFormat="1" applyAlignment="1" applyProtection="1">
      <alignment horizontal="right"/>
      <protection locked="0"/>
    </xf>
    <xf numFmtId="181" fontId="0" fillId="0" borderId="6" xfId="0" applyNumberFormat="1" applyBorder="1" applyAlignment="1" applyProtection="1">
      <alignment horizontal="right" vertical="center" wrapText="1"/>
    </xf>
    <xf numFmtId="181" fontId="5" fillId="0" borderId="3" xfId="128" applyNumberFormat="1" applyFont="1" applyBorder="1" applyAlignment="1" applyProtection="1">
      <alignment horizontal="right"/>
    </xf>
    <xf numFmtId="181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8" fontId="5" fillId="0" borderId="3" xfId="128" applyNumberFormat="1" applyFont="1" applyBorder="1" applyAlignment="1" applyProtection="1">
      <alignment horizontal="right"/>
    </xf>
    <xf numFmtId="178" fontId="5" fillId="0" borderId="3" xfId="128" applyNumberFormat="1" applyFont="1" applyBorder="1" applyAlignment="1" applyProtection="1">
      <alignment horizontal="right"/>
      <protection locked="0"/>
    </xf>
    <xf numFmtId="43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righ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Border="1" applyAlignment="1" applyProtection="1">
      <alignment horizontal="right"/>
      <protection locked="0"/>
    </xf>
    <xf numFmtId="182" fontId="6" fillId="0" borderId="0" xfId="0" applyNumberFormat="1" applyFont="1" applyAlignment="1" applyProtection="1">
      <alignment horizontal="right"/>
      <protection locked="0"/>
    </xf>
    <xf numFmtId="182" fontId="3" fillId="0" borderId="3" xfId="128" applyNumberFormat="1" applyFont="1" applyBorder="1" applyAlignment="1" applyProtection="1">
      <alignment horizontal="right"/>
    </xf>
    <xf numFmtId="182" fontId="4" fillId="0" borderId="0" xfId="0" applyNumberFormat="1" applyFont="1" applyAlignment="1" applyProtection="1">
      <alignment horizontal="right"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83" fontId="8" fillId="0" borderId="0" xfId="0" applyNumberFormat="1" applyFont="1" applyFill="1" applyBorder="1" applyAlignment="1" applyProtection="1">
      <alignment horizontal="right"/>
      <protection locked="0"/>
    </xf>
    <xf numFmtId="183" fontId="7" fillId="0" borderId="0" xfId="0" applyNumberFormat="1" applyFont="1" applyAlignment="1" applyProtection="1">
      <alignment horizontal="right"/>
      <protection locked="0"/>
    </xf>
    <xf numFmtId="183" fontId="0" fillId="0" borderId="0" xfId="0" applyNumberFormat="1" applyAlignment="1" applyProtection="1">
      <alignment horizontal="right"/>
      <protection locked="0"/>
    </xf>
    <xf numFmtId="183" fontId="4" fillId="0" borderId="3" xfId="0" applyNumberFormat="1" applyFont="1" applyBorder="1" applyAlignment="1" applyProtection="1">
      <alignment horizontal="center" vertical="distributed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80" fontId="4" fillId="0" borderId="3" xfId="0" applyNumberFormat="1" applyFont="1" applyBorder="1" applyAlignment="1" applyProtection="1">
      <alignment horizontal="center" vertical="center" wrapText="1"/>
      <protection locked="0"/>
    </xf>
    <xf numFmtId="178" fontId="0" fillId="0" borderId="6" xfId="0" applyNumberFormat="1" applyBorder="1" applyAlignment="1" applyProtection="1">
      <alignment horizontal="right" vertical="center" wrapText="1"/>
    </xf>
    <xf numFmtId="0" fontId="10" fillId="47" borderId="18" xfId="0" applyNumberFormat="1" applyFont="1" applyFill="1" applyBorder="1" applyAlignment="1" applyProtection="1">
      <alignment horizontal="left" vertical="center"/>
    </xf>
    <xf numFmtId="179" fontId="5" fillId="0" borderId="3" xfId="128" applyNumberFormat="1" applyFont="1" applyBorder="1" applyAlignment="1" applyProtection="1">
      <alignment horizontal="right"/>
      <protection locked="0"/>
    </xf>
    <xf numFmtId="0" fontId="58" fillId="46" borderId="3" xfId="0" applyNumberFormat="1" applyFont="1" applyFill="1" applyBorder="1" applyAlignment="1" applyProtection="1">
      <alignment horizontal="left" vertical="center"/>
    </xf>
    <xf numFmtId="0" fontId="59" fillId="46" borderId="3" xfId="0" applyNumberFormat="1" applyFont="1" applyFill="1" applyBorder="1" applyAlignment="1" applyProtection="1">
      <alignment horizontal="center" vertical="center"/>
    </xf>
    <xf numFmtId="182" fontId="59" fillId="0" borderId="3" xfId="128" applyNumberFormat="1" applyFont="1" applyBorder="1" applyAlignment="1" applyProtection="1">
      <alignment horizontal="right"/>
    </xf>
    <xf numFmtId="180" fontId="59" fillId="0" borderId="3" xfId="128" applyNumberFormat="1" applyFont="1" applyBorder="1" applyAlignment="1" applyProtection="1">
      <alignment horizontal="right"/>
    </xf>
    <xf numFmtId="182" fontId="59" fillId="46" borderId="3" xfId="0" applyNumberFormat="1" applyFont="1" applyFill="1" applyBorder="1" applyAlignment="1" applyProtection="1">
      <alignment horizontal="right" vertical="center"/>
    </xf>
    <xf numFmtId="182" fontId="60" fillId="0" borderId="3" xfId="128" applyNumberFormat="1" applyFont="1" applyBorder="1" applyAlignment="1" applyProtection="1">
      <alignment horizontal="right"/>
      <protection locked="0"/>
    </xf>
    <xf numFmtId="180" fontId="60" fillId="0" borderId="3" xfId="128" applyNumberFormat="1" applyFont="1" applyBorder="1" applyAlignment="1" applyProtection="1">
      <alignment horizontal="right"/>
    </xf>
    <xf numFmtId="0" fontId="59" fillId="46" borderId="3" xfId="0" applyNumberFormat="1" applyFont="1" applyFill="1" applyBorder="1" applyAlignment="1" applyProtection="1">
      <alignment horizontal="center" vertical="center" wrapText="1"/>
    </xf>
    <xf numFmtId="180" fontId="60" fillId="0" borderId="3" xfId="128" applyNumberFormat="1" applyFont="1" applyBorder="1" applyAlignment="1" applyProtection="1">
      <alignment horizontal="right"/>
      <protection locked="0"/>
    </xf>
    <xf numFmtId="182" fontId="60" fillId="0" borderId="3" xfId="128" applyNumberFormat="1" applyFont="1" applyBorder="1" applyAlignment="1" applyProtection="1">
      <alignment horizontal="right"/>
    </xf>
    <xf numFmtId="182" fontId="59" fillId="46" borderId="6" xfId="0" applyNumberFormat="1" applyFont="1" applyFill="1" applyBorder="1" applyAlignment="1" applyProtection="1">
      <alignment horizontal="right" vertical="center"/>
    </xf>
    <xf numFmtId="182" fontId="60" fillId="0" borderId="6" xfId="128" applyNumberFormat="1" applyFont="1" applyBorder="1" applyAlignment="1" applyProtection="1">
      <alignment horizontal="right"/>
    </xf>
    <xf numFmtId="0" fontId="61" fillId="46" borderId="3" xfId="0" applyNumberFormat="1" applyFont="1" applyFill="1" applyBorder="1" applyAlignment="1" applyProtection="1">
      <alignment vertical="center" wrapText="1"/>
    </xf>
    <xf numFmtId="182" fontId="60" fillId="0" borderId="6" xfId="0" applyNumberFormat="1" applyFont="1" applyBorder="1" applyAlignment="1" applyProtection="1">
      <alignment horizontal="right" vertical="center"/>
      <protection locked="0"/>
    </xf>
    <xf numFmtId="0" fontId="60" fillId="46" borderId="3" xfId="0" applyNumberFormat="1" applyFont="1" applyFill="1" applyBorder="1" applyAlignment="1" applyProtection="1">
      <alignment horizontal="center" vertical="center" wrapText="1"/>
    </xf>
    <xf numFmtId="182" fontId="60" fillId="0" borderId="3" xfId="0" applyNumberFormat="1" applyFont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98" fontId="59" fillId="0" borderId="3" xfId="128" applyNumberFormat="1" applyFont="1" applyBorder="1" applyAlignment="1" applyProtection="1">
      <alignment horizontal="right"/>
    </xf>
    <xf numFmtId="198" fontId="60" fillId="0" borderId="3" xfId="128" applyNumberFormat="1" applyFont="1" applyBorder="1" applyAlignment="1" applyProtection="1">
      <alignment horizontal="right"/>
    </xf>
    <xf numFmtId="198" fontId="60" fillId="0" borderId="3" xfId="0" applyNumberFormat="1" applyFont="1" applyBorder="1" applyAlignment="1" applyProtection="1">
      <alignment horizontal="right"/>
      <protection locked="0"/>
    </xf>
    <xf numFmtId="199" fontId="60" fillId="0" borderId="3" xfId="95" applyNumberFormat="1" applyFont="1" applyFill="1" applyBorder="1" applyAlignment="1" applyProtection="1">
      <alignment horizontal="right" vertical="center"/>
      <protection locked="0"/>
    </xf>
    <xf numFmtId="199" fontId="60" fillId="0" borderId="3" xfId="0" applyNumberFormat="1" applyFont="1" applyBorder="1" applyAlignment="1" applyProtection="1">
      <alignment horizontal="right"/>
      <protection locked="0"/>
    </xf>
    <xf numFmtId="197" fontId="5" fillId="0" borderId="3" xfId="95" applyNumberFormat="1" applyFont="1" applyFill="1" applyBorder="1" applyAlignment="1" applyProtection="1">
      <alignment horizontal="right" vertical="center"/>
      <protection locked="0"/>
    </xf>
    <xf numFmtId="198" fontId="5" fillId="0" borderId="3" xfId="95" applyNumberFormat="1" applyFont="1" applyBorder="1" applyAlignment="1" applyProtection="1">
      <alignment horizontal="right"/>
    </xf>
    <xf numFmtId="182" fontId="4" fillId="0" borderId="18" xfId="0" applyNumberFormat="1" applyFont="1" applyBorder="1" applyAlignment="1" applyProtection="1">
      <alignment horizontal="center" vertical="center" wrapText="1"/>
      <protection locked="0"/>
    </xf>
    <xf numFmtId="18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2" fontId="4" fillId="0" borderId="17" xfId="0" applyNumberFormat="1" applyFont="1" applyBorder="1" applyAlignment="1" applyProtection="1">
      <alignment horizontal="center" vertical="distributed"/>
      <protection locked="0"/>
    </xf>
    <xf numFmtId="182" fontId="4" fillId="0" borderId="6" xfId="0" applyNumberFormat="1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 wrapText="1"/>
    </xf>
    <xf numFmtId="181" fontId="4" fillId="0" borderId="17" xfId="0" applyNumberFormat="1" applyFont="1" applyBorder="1" applyAlignment="1" applyProtection="1">
      <alignment horizontal="center" vertical="center" wrapText="1"/>
      <protection locked="0"/>
    </xf>
    <xf numFmtId="181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distributed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百分比" xfId="95" builtinId="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5 2" xfId="109"/>
    <cellStyle name="超级链接" xfId="110"/>
    <cellStyle name="分级显示行_1_Book1" xfId="111"/>
    <cellStyle name="分级显示列_1_Book1" xfId="112"/>
    <cellStyle name="好" xfId="113" builtinId="26" customBuiltin="1"/>
    <cellStyle name="好_Book1" xfId="114"/>
    <cellStyle name="后继超级链接" xfId="115"/>
    <cellStyle name="汇总" xfId="116" builtinId="25" customBuiltin="1"/>
    <cellStyle name="计算" xfId="117" builtinId="22" customBuiltin="1"/>
    <cellStyle name="检查单元格" xfId="118" builtinId="23" customBuiltin="1"/>
    <cellStyle name="解释性文本" xfId="119" builtinId="53" customBuiltin="1"/>
    <cellStyle name="借出原因" xfId="120"/>
    <cellStyle name="警告文本" xfId="121" builtinId="11" customBuiltin="1"/>
    <cellStyle name="链接单元格" xfId="122" builtinId="24" customBuiltin="1"/>
    <cellStyle name="普通_97-917" xfId="123"/>
    <cellStyle name="千分位[0]_laroux" xfId="124"/>
    <cellStyle name="千分位_97-917" xfId="125"/>
    <cellStyle name="千位[0]_ 方正PC" xfId="126"/>
    <cellStyle name="千位_ 方正PC" xfId="127"/>
    <cellStyle name="千位分隔" xfId="128" builtinId="3"/>
    <cellStyle name="强调 1" xfId="129"/>
    <cellStyle name="强调 2" xfId="130"/>
    <cellStyle name="强调 3" xfId="131"/>
    <cellStyle name="强调文字颜色 1" xfId="132" builtinId="29" customBuiltin="1"/>
    <cellStyle name="强调文字颜色 2" xfId="133" builtinId="33" customBuiltin="1"/>
    <cellStyle name="强调文字颜色 3" xfId="134" builtinId="37" customBuiltin="1"/>
    <cellStyle name="强调文字颜色 4" xfId="135" builtinId="41" customBuiltin="1"/>
    <cellStyle name="强调文字颜色 5" xfId="136" builtinId="45" customBuiltin="1"/>
    <cellStyle name="强调文字颜色 6" xfId="137" builtinId="49" customBuiltin="1"/>
    <cellStyle name="日期" xfId="138"/>
    <cellStyle name="商品名称" xfId="139"/>
    <cellStyle name="适中" xfId="140" builtinId="28" customBuiltin="1"/>
    <cellStyle name="输出" xfId="141" builtinId="21" customBuiltin="1"/>
    <cellStyle name="输入" xfId="142" builtinId="20" customBuiltin="1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" xfId="1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tabSelected="1" zoomScaleSheetLayoutView="7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N20" sqref="N20"/>
    </sheetView>
  </sheetViews>
  <sheetFormatPr defaultRowHeight="14.25"/>
  <cols>
    <col min="1" max="1" width="30.625" style="4" customWidth="1"/>
    <col min="2" max="2" width="9.125" style="4" customWidth="1"/>
    <col min="3" max="3" width="12" style="34" customWidth="1"/>
    <col min="4" max="5" width="11.875" style="34" customWidth="1"/>
    <col min="6" max="6" width="10.125" style="34" customWidth="1"/>
    <col min="7" max="7" width="11.625" style="34" customWidth="1"/>
    <col min="8" max="8" width="11.25" style="40" customWidth="1"/>
    <col min="9" max="9" width="10.75" style="42" customWidth="1"/>
    <col min="10" max="12" width="9" style="34"/>
    <col min="13" max="14" width="9" style="31"/>
    <col min="15" max="16384" width="9" style="4"/>
  </cols>
  <sheetData>
    <row r="1" spans="1:14" ht="25.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spans="1:14" ht="27.75" customHeight="1">
      <c r="A2" s="5"/>
      <c r="B2" s="6"/>
      <c r="C2" s="35"/>
      <c r="D2" s="35"/>
      <c r="E2" s="35"/>
      <c r="F2" s="35"/>
      <c r="G2" s="36"/>
      <c r="H2" s="68" t="s">
        <v>37</v>
      </c>
      <c r="I2" s="41"/>
    </row>
    <row r="3" spans="1:14" s="47" customFormat="1" ht="15" customHeight="1">
      <c r="A3" s="82" t="s">
        <v>38</v>
      </c>
      <c r="B3" s="84" t="s">
        <v>39</v>
      </c>
      <c r="C3" s="80" t="s">
        <v>40</v>
      </c>
      <c r="D3" s="80" t="s">
        <v>41</v>
      </c>
      <c r="E3" s="80" t="s">
        <v>42</v>
      </c>
      <c r="F3" s="80" t="s">
        <v>1</v>
      </c>
      <c r="G3" s="80" t="s">
        <v>43</v>
      </c>
      <c r="H3" s="77" t="s">
        <v>44</v>
      </c>
      <c r="I3" s="78"/>
      <c r="J3" s="45"/>
      <c r="K3" s="45"/>
      <c r="L3" s="45"/>
      <c r="M3" s="46"/>
      <c r="N3" s="46"/>
    </row>
    <row r="4" spans="1:14" s="47" customFormat="1" ht="20.25" customHeight="1">
      <c r="A4" s="83"/>
      <c r="B4" s="85"/>
      <c r="C4" s="81"/>
      <c r="D4" s="81"/>
      <c r="E4" s="81"/>
      <c r="F4" s="81"/>
      <c r="G4" s="81"/>
      <c r="H4" s="48" t="s">
        <v>2</v>
      </c>
      <c r="I4" s="44" t="s">
        <v>45</v>
      </c>
      <c r="J4" s="45"/>
      <c r="K4" s="45"/>
      <c r="L4" s="45"/>
      <c r="M4" s="46"/>
      <c r="N4" s="46"/>
    </row>
    <row r="5" spans="1:14" s="21" customFormat="1" ht="21.75" customHeight="1">
      <c r="A5" s="52" t="s">
        <v>46</v>
      </c>
      <c r="B5" s="53">
        <v>100</v>
      </c>
      <c r="C5" s="54">
        <f>C6+C41</f>
        <v>96708</v>
      </c>
      <c r="D5" s="54">
        <f>SUM(D6,D41)</f>
        <v>19173</v>
      </c>
      <c r="E5" s="54">
        <f>SUM(E6,E41)</f>
        <v>119239</v>
      </c>
      <c r="F5" s="73">
        <f>IF(C5&lt;&gt;0,ROUND(E5/C5,4)*100,0)</f>
        <v>123.30000000000001</v>
      </c>
      <c r="G5" s="54">
        <f>SUM(G6,G41)</f>
        <v>83059</v>
      </c>
      <c r="H5" s="55">
        <f>SUM(E5-G5)</f>
        <v>36180</v>
      </c>
      <c r="I5" s="70">
        <f>H5/G5*100</f>
        <v>43.559397536690788</v>
      </c>
      <c r="J5" s="39"/>
      <c r="K5" s="39"/>
      <c r="L5" s="39"/>
      <c r="M5" s="33"/>
      <c r="N5" s="33"/>
    </row>
    <row r="6" spans="1:14" s="21" customFormat="1" ht="21.75" customHeight="1">
      <c r="A6" s="17" t="s">
        <v>47</v>
      </c>
      <c r="B6" s="53">
        <v>200</v>
      </c>
      <c r="C6" s="54">
        <f>C7+C25</f>
        <v>71708</v>
      </c>
      <c r="D6" s="54">
        <f>SUM(D7,D25)</f>
        <v>4878</v>
      </c>
      <c r="E6" s="54">
        <f>SUM(E7,E25)</f>
        <v>72206</v>
      </c>
      <c r="F6" s="73">
        <f t="shared" ref="F6:F23" si="0">IF(C6&lt;&gt;0,ROUND(E6/C6,4)*100,0)</f>
        <v>100.69</v>
      </c>
      <c r="G6" s="54">
        <f>SUM(G7,G25)</f>
        <v>67017</v>
      </c>
      <c r="H6" s="55">
        <f>SUM(E6-G6)</f>
        <v>5189</v>
      </c>
      <c r="I6" s="70">
        <f>H6/G6*100</f>
        <v>7.7428115254338445</v>
      </c>
      <c r="J6" s="39"/>
      <c r="K6" s="39"/>
      <c r="L6" s="39"/>
      <c r="M6" s="33"/>
      <c r="N6" s="33"/>
    </row>
    <row r="7" spans="1:14" s="21" customFormat="1" ht="21.75" customHeight="1">
      <c r="A7" s="17" t="s">
        <v>48</v>
      </c>
      <c r="B7" s="53"/>
      <c r="C7" s="54">
        <f>SUM(C8:C23)</f>
        <v>49979</v>
      </c>
      <c r="D7" s="54">
        <f>SUM(D8:D23)</f>
        <v>5681</v>
      </c>
      <c r="E7" s="54">
        <f>SUM(E8:E23)</f>
        <v>51630</v>
      </c>
      <c r="F7" s="73">
        <f t="shared" si="0"/>
        <v>103.3</v>
      </c>
      <c r="G7" s="54">
        <f>SUM(G8:G23)</f>
        <v>46276</v>
      </c>
      <c r="H7" s="55">
        <f>SUM(E7-G7)</f>
        <v>5354</v>
      </c>
      <c r="I7" s="70">
        <f>H7/G7*100</f>
        <v>11.569712161811738</v>
      </c>
      <c r="J7" s="39"/>
      <c r="K7" s="39"/>
      <c r="L7" s="39"/>
      <c r="M7" s="33"/>
      <c r="N7" s="33"/>
    </row>
    <row r="8" spans="1:14" s="7" customFormat="1" ht="21.75" customHeight="1">
      <c r="A8" s="20" t="s">
        <v>49</v>
      </c>
      <c r="B8" s="53">
        <v>201</v>
      </c>
      <c r="C8" s="56">
        <v>21130</v>
      </c>
      <c r="D8" s="57">
        <v>1846</v>
      </c>
      <c r="E8" s="57">
        <v>20723</v>
      </c>
      <c r="F8" s="73">
        <f t="shared" si="0"/>
        <v>98.070000000000007</v>
      </c>
      <c r="G8" s="57">
        <v>19537</v>
      </c>
      <c r="H8" s="58">
        <f>SUM(E8-G8)</f>
        <v>1186</v>
      </c>
      <c r="I8" s="71">
        <f>H8/G8*100</f>
        <v>6.0705328351333367</v>
      </c>
      <c r="J8" s="37"/>
      <c r="K8" s="37"/>
      <c r="L8" s="37"/>
      <c r="M8" s="32"/>
      <c r="N8" s="32"/>
    </row>
    <row r="9" spans="1:14" s="7" customFormat="1" ht="21.75" customHeight="1">
      <c r="A9" s="20" t="s">
        <v>50</v>
      </c>
      <c r="B9" s="53">
        <v>202</v>
      </c>
      <c r="C9" s="56"/>
      <c r="D9" s="57">
        <v>7</v>
      </c>
      <c r="E9" s="57">
        <v>96</v>
      </c>
      <c r="F9" s="73">
        <f t="shared" si="0"/>
        <v>0</v>
      </c>
      <c r="G9" s="57">
        <v>303</v>
      </c>
      <c r="H9" s="58">
        <f t="shared" ref="H9:H23" si="1">SUM(E9-G9)</f>
        <v>-207</v>
      </c>
      <c r="I9" s="71">
        <f t="shared" ref="I9:I22" si="2">H9/G9*100</f>
        <v>-68.316831683168317</v>
      </c>
      <c r="J9" s="37"/>
      <c r="K9" s="37"/>
      <c r="L9" s="37"/>
      <c r="M9" s="32"/>
      <c r="N9" s="32"/>
    </row>
    <row r="10" spans="1:14" s="7" customFormat="1" ht="21.75" customHeight="1">
      <c r="A10" s="20" t="s">
        <v>51</v>
      </c>
      <c r="B10" s="53">
        <v>203</v>
      </c>
      <c r="C10" s="56">
        <v>1950</v>
      </c>
      <c r="D10" s="57">
        <v>6</v>
      </c>
      <c r="E10" s="57">
        <v>1854</v>
      </c>
      <c r="F10" s="73">
        <f t="shared" si="0"/>
        <v>95.08</v>
      </c>
      <c r="G10" s="57">
        <v>1802</v>
      </c>
      <c r="H10" s="58">
        <f t="shared" si="1"/>
        <v>52</v>
      </c>
      <c r="I10" s="71">
        <f t="shared" si="2"/>
        <v>2.8856825749167592</v>
      </c>
      <c r="J10" s="37"/>
      <c r="K10" s="37"/>
      <c r="L10" s="37"/>
      <c r="M10" s="32"/>
      <c r="N10" s="32"/>
    </row>
    <row r="11" spans="1:14" s="7" customFormat="1" ht="21.75" customHeight="1">
      <c r="A11" s="20" t="s">
        <v>52</v>
      </c>
      <c r="B11" s="53">
        <v>204</v>
      </c>
      <c r="C11" s="56"/>
      <c r="D11" s="57">
        <v>0</v>
      </c>
      <c r="E11" s="57"/>
      <c r="F11" s="73">
        <f t="shared" si="0"/>
        <v>0</v>
      </c>
      <c r="G11" s="57"/>
      <c r="H11" s="58">
        <f t="shared" si="1"/>
        <v>0</v>
      </c>
      <c r="I11" s="71"/>
      <c r="J11" s="37"/>
      <c r="K11" s="37"/>
      <c r="L11" s="37"/>
      <c r="M11" s="32"/>
      <c r="N11" s="32"/>
    </row>
    <row r="12" spans="1:14" s="7" customFormat="1" ht="21.75" customHeight="1">
      <c r="A12" s="20" t="s">
        <v>53</v>
      </c>
      <c r="B12" s="53">
        <v>205</v>
      </c>
      <c r="C12" s="56">
        <v>1048</v>
      </c>
      <c r="D12" s="57">
        <v>72</v>
      </c>
      <c r="E12" s="57">
        <v>1212</v>
      </c>
      <c r="F12" s="73">
        <f t="shared" si="0"/>
        <v>115.65</v>
      </c>
      <c r="G12" s="57">
        <v>937</v>
      </c>
      <c r="H12" s="58">
        <f t="shared" si="1"/>
        <v>275</v>
      </c>
      <c r="I12" s="71">
        <f t="shared" si="2"/>
        <v>29.34898612593383</v>
      </c>
      <c r="J12" s="37"/>
      <c r="K12" s="37"/>
      <c r="L12" s="37"/>
      <c r="M12" s="32"/>
      <c r="N12" s="32"/>
    </row>
    <row r="13" spans="1:14" s="7" customFormat="1" ht="21.75" customHeight="1">
      <c r="A13" s="20" t="s">
        <v>54</v>
      </c>
      <c r="B13" s="53">
        <v>206</v>
      </c>
      <c r="C13" s="56">
        <v>16</v>
      </c>
      <c r="D13" s="57">
        <v>2</v>
      </c>
      <c r="E13" s="57">
        <v>17</v>
      </c>
      <c r="F13" s="73">
        <f t="shared" si="0"/>
        <v>106.25</v>
      </c>
      <c r="G13" s="57">
        <v>14</v>
      </c>
      <c r="H13" s="58">
        <f t="shared" si="1"/>
        <v>3</v>
      </c>
      <c r="I13" s="71">
        <f t="shared" si="2"/>
        <v>21.428571428571427</v>
      </c>
      <c r="J13" s="37"/>
      <c r="K13" s="37"/>
      <c r="L13" s="37"/>
      <c r="M13" s="32"/>
      <c r="N13" s="32"/>
    </row>
    <row r="14" spans="1:14" s="7" customFormat="1" ht="21.75" customHeight="1">
      <c r="A14" s="20" t="s">
        <v>55</v>
      </c>
      <c r="B14" s="53">
        <v>208</v>
      </c>
      <c r="C14" s="56">
        <v>7240</v>
      </c>
      <c r="D14" s="57">
        <v>679</v>
      </c>
      <c r="E14" s="57">
        <v>7638</v>
      </c>
      <c r="F14" s="73">
        <f t="shared" si="0"/>
        <v>105.5</v>
      </c>
      <c r="G14" s="57">
        <v>6426</v>
      </c>
      <c r="H14" s="58">
        <f t="shared" si="1"/>
        <v>1212</v>
      </c>
      <c r="I14" s="71">
        <f t="shared" si="2"/>
        <v>18.860877684407097</v>
      </c>
      <c r="J14" s="37"/>
      <c r="K14" s="37"/>
      <c r="L14" s="37"/>
      <c r="M14" s="32"/>
      <c r="N14" s="32"/>
    </row>
    <row r="15" spans="1:14" s="7" customFormat="1" ht="21.75" customHeight="1">
      <c r="A15" s="20" t="s">
        <v>56</v>
      </c>
      <c r="B15" s="53">
        <v>209</v>
      </c>
      <c r="C15" s="56">
        <v>4150</v>
      </c>
      <c r="D15" s="57">
        <v>161</v>
      </c>
      <c r="E15" s="57">
        <v>3551</v>
      </c>
      <c r="F15" s="73">
        <f t="shared" si="0"/>
        <v>85.570000000000007</v>
      </c>
      <c r="G15" s="57">
        <v>3829</v>
      </c>
      <c r="H15" s="58">
        <f t="shared" si="1"/>
        <v>-278</v>
      </c>
      <c r="I15" s="71">
        <f t="shared" si="2"/>
        <v>-7.2603813006006792</v>
      </c>
      <c r="J15" s="37"/>
      <c r="K15" s="37"/>
      <c r="L15" s="37"/>
      <c r="M15" s="32"/>
      <c r="N15" s="32"/>
    </row>
    <row r="16" spans="1:14" s="7" customFormat="1" ht="21.75" customHeight="1">
      <c r="A16" s="20" t="s">
        <v>57</v>
      </c>
      <c r="B16" s="53">
        <v>210</v>
      </c>
      <c r="C16" s="56">
        <v>1165</v>
      </c>
      <c r="D16" s="57">
        <v>116</v>
      </c>
      <c r="E16" s="57">
        <v>1085</v>
      </c>
      <c r="F16" s="73">
        <f t="shared" si="0"/>
        <v>93.13</v>
      </c>
      <c r="G16" s="57">
        <v>1046</v>
      </c>
      <c r="H16" s="58">
        <f t="shared" si="1"/>
        <v>39</v>
      </c>
      <c r="I16" s="71">
        <f t="shared" si="2"/>
        <v>3.7284894837476101</v>
      </c>
      <c r="J16" s="37"/>
      <c r="K16" s="37"/>
      <c r="L16" s="37"/>
      <c r="M16" s="32"/>
      <c r="N16" s="32"/>
    </row>
    <row r="17" spans="1:14" s="7" customFormat="1" ht="21.75" customHeight="1">
      <c r="A17" s="20" t="s">
        <v>58</v>
      </c>
      <c r="B17" s="53">
        <v>211</v>
      </c>
      <c r="C17" s="56">
        <v>1940</v>
      </c>
      <c r="D17" s="57">
        <v>78</v>
      </c>
      <c r="E17" s="57">
        <v>2299</v>
      </c>
      <c r="F17" s="73">
        <f t="shared" si="0"/>
        <v>118.51</v>
      </c>
      <c r="G17" s="57">
        <v>1781</v>
      </c>
      <c r="H17" s="58">
        <f t="shared" si="1"/>
        <v>518</v>
      </c>
      <c r="I17" s="71">
        <f t="shared" si="2"/>
        <v>29.084783829309373</v>
      </c>
      <c r="J17" s="37"/>
      <c r="K17" s="37"/>
      <c r="L17" s="37"/>
      <c r="M17" s="32"/>
      <c r="N17" s="32"/>
    </row>
    <row r="18" spans="1:14" s="7" customFormat="1" ht="21.75" customHeight="1">
      <c r="A18" s="20" t="s">
        <v>59</v>
      </c>
      <c r="B18" s="53">
        <v>212</v>
      </c>
      <c r="C18" s="56">
        <v>2250</v>
      </c>
      <c r="D18" s="57">
        <v>1536</v>
      </c>
      <c r="E18" s="57">
        <v>3982</v>
      </c>
      <c r="F18" s="73">
        <f t="shared" si="0"/>
        <v>176.98000000000002</v>
      </c>
      <c r="G18" s="57">
        <v>2140</v>
      </c>
      <c r="H18" s="58">
        <f t="shared" si="1"/>
        <v>1842</v>
      </c>
      <c r="I18" s="71">
        <f t="shared" si="2"/>
        <v>86.074766355140184</v>
      </c>
      <c r="J18" s="37"/>
      <c r="K18" s="37"/>
      <c r="L18" s="37"/>
      <c r="M18" s="32"/>
      <c r="N18" s="32"/>
    </row>
    <row r="19" spans="1:14" s="7" customFormat="1" ht="21.75" customHeight="1">
      <c r="A19" s="20" t="s">
        <v>60</v>
      </c>
      <c r="B19" s="53">
        <v>213</v>
      </c>
      <c r="C19" s="56">
        <v>1400</v>
      </c>
      <c r="D19" s="57">
        <v>111</v>
      </c>
      <c r="E19" s="57">
        <v>1304</v>
      </c>
      <c r="F19" s="73">
        <f t="shared" si="0"/>
        <v>93.14</v>
      </c>
      <c r="G19" s="57">
        <v>1229</v>
      </c>
      <c r="H19" s="58">
        <f t="shared" si="1"/>
        <v>75</v>
      </c>
      <c r="I19" s="71">
        <f t="shared" si="2"/>
        <v>6.1025223759153784</v>
      </c>
      <c r="J19" s="37"/>
      <c r="K19" s="37"/>
      <c r="L19" s="37"/>
      <c r="M19" s="32"/>
      <c r="N19" s="32"/>
    </row>
    <row r="20" spans="1:14" s="7" customFormat="1" ht="21.75" customHeight="1">
      <c r="A20" s="20" t="s">
        <v>61</v>
      </c>
      <c r="B20" s="53">
        <v>214</v>
      </c>
      <c r="C20" s="56">
        <v>3490</v>
      </c>
      <c r="D20" s="57">
        <v>4</v>
      </c>
      <c r="E20" s="57">
        <v>892</v>
      </c>
      <c r="F20" s="73">
        <f t="shared" si="0"/>
        <v>25.56</v>
      </c>
      <c r="G20" s="57">
        <v>3334</v>
      </c>
      <c r="H20" s="58">
        <f t="shared" si="1"/>
        <v>-2442</v>
      </c>
      <c r="I20" s="71">
        <f t="shared" si="2"/>
        <v>-73.245350929814037</v>
      </c>
      <c r="J20" s="37"/>
      <c r="K20" s="37"/>
      <c r="L20" s="37"/>
      <c r="M20" s="32"/>
      <c r="N20" s="32"/>
    </row>
    <row r="21" spans="1:14" s="7" customFormat="1" ht="21.75" customHeight="1">
      <c r="A21" s="20" t="s">
        <v>62</v>
      </c>
      <c r="B21" s="53">
        <v>215</v>
      </c>
      <c r="C21" s="56">
        <v>3920</v>
      </c>
      <c r="D21" s="57">
        <v>1063</v>
      </c>
      <c r="E21" s="57">
        <v>6661</v>
      </c>
      <c r="F21" s="73">
        <f t="shared" si="0"/>
        <v>169.92000000000002</v>
      </c>
      <c r="G21" s="57">
        <v>3628</v>
      </c>
      <c r="H21" s="58">
        <f t="shared" si="1"/>
        <v>3033</v>
      </c>
      <c r="I21" s="71">
        <f t="shared" si="2"/>
        <v>83.59977949283352</v>
      </c>
      <c r="J21" s="37"/>
      <c r="K21" s="37"/>
      <c r="L21" s="37"/>
      <c r="M21" s="32"/>
      <c r="N21" s="32"/>
    </row>
    <row r="22" spans="1:14" s="7" customFormat="1" ht="21.75" customHeight="1">
      <c r="A22" s="20" t="s">
        <v>63</v>
      </c>
      <c r="B22" s="53">
        <v>216</v>
      </c>
      <c r="C22" s="56">
        <v>280</v>
      </c>
      <c r="D22" s="57">
        <v>0</v>
      </c>
      <c r="E22" s="57">
        <v>271</v>
      </c>
      <c r="F22" s="73">
        <f t="shared" si="0"/>
        <v>96.789999999999992</v>
      </c>
      <c r="G22" s="57">
        <v>270</v>
      </c>
      <c r="H22" s="58">
        <f t="shared" si="1"/>
        <v>1</v>
      </c>
      <c r="I22" s="71">
        <f t="shared" si="2"/>
        <v>0.37037037037037041</v>
      </c>
      <c r="J22" s="37"/>
      <c r="K22" s="37"/>
      <c r="L22" s="37"/>
      <c r="M22" s="32"/>
      <c r="N22" s="32"/>
    </row>
    <row r="23" spans="1:14" s="7" customFormat="1" ht="21.75" customHeight="1">
      <c r="A23" s="20" t="s">
        <v>79</v>
      </c>
      <c r="B23" s="53">
        <v>217</v>
      </c>
      <c r="C23" s="56"/>
      <c r="D23" s="57">
        <v>0</v>
      </c>
      <c r="E23" s="57">
        <v>45</v>
      </c>
      <c r="F23" s="73">
        <f t="shared" si="0"/>
        <v>0</v>
      </c>
      <c r="G23" s="57"/>
      <c r="H23" s="58">
        <f t="shared" si="1"/>
        <v>45</v>
      </c>
      <c r="I23" s="71"/>
      <c r="J23" s="37"/>
      <c r="K23" s="37"/>
      <c r="L23" s="37"/>
      <c r="M23" s="32"/>
      <c r="N23" s="32"/>
    </row>
    <row r="24" spans="1:14" s="7" customFormat="1" ht="21.75" customHeight="1">
      <c r="A24" s="11"/>
      <c r="B24" s="53"/>
      <c r="C24" s="56"/>
      <c r="D24" s="57"/>
      <c r="E24" s="57"/>
      <c r="F24" s="73">
        <f>IF(C24&lt;&gt;0,ROUND(E24/C24,4)*100,0)</f>
        <v>0</v>
      </c>
      <c r="G24" s="57"/>
      <c r="H24" s="55">
        <f>E24-G23</f>
        <v>0</v>
      </c>
      <c r="I24" s="70"/>
      <c r="J24" s="37"/>
      <c r="K24" s="37"/>
      <c r="L24" s="37"/>
      <c r="M24" s="32"/>
      <c r="N24" s="32"/>
    </row>
    <row r="25" spans="1:14" s="21" customFormat="1" ht="21.75" customHeight="1">
      <c r="A25" s="17" t="s">
        <v>64</v>
      </c>
      <c r="B25" s="53"/>
      <c r="C25" s="54">
        <f>SUM(C26,C33:C39)</f>
        <v>21729</v>
      </c>
      <c r="D25" s="55">
        <f>SUM(D26,D33:D39)</f>
        <v>-803</v>
      </c>
      <c r="E25" s="54">
        <f>SUM(E26,E33:E39)</f>
        <v>20576</v>
      </c>
      <c r="F25" s="73">
        <f>IF(C25&lt;&gt;0,ROUND(E25/C25,4)*100,0)</f>
        <v>94.69</v>
      </c>
      <c r="G25" s="38">
        <f>SUM(G26,G33:G39)</f>
        <v>20741</v>
      </c>
      <c r="H25" s="55">
        <f>E25-G25</f>
        <v>-165</v>
      </c>
      <c r="I25" s="70">
        <f>H25/G25*100</f>
        <v>-0.7955257702135865</v>
      </c>
      <c r="J25" s="39"/>
      <c r="K25" s="39"/>
      <c r="L25" s="39"/>
      <c r="M25" s="33"/>
      <c r="N25" s="33"/>
    </row>
    <row r="26" spans="1:14" s="7" customFormat="1" ht="21.75" customHeight="1">
      <c r="A26" s="20" t="s">
        <v>65</v>
      </c>
      <c r="B26" s="53">
        <v>218</v>
      </c>
      <c r="C26" s="56">
        <v>3280</v>
      </c>
      <c r="D26" s="57"/>
      <c r="E26" s="57">
        <f>SUM(E27:E32)</f>
        <v>2654</v>
      </c>
      <c r="F26" s="73">
        <f t="shared" ref="F26:F41" si="3">IF(C26&lt;&gt;0,ROUND(E26/C26,4)*100,0)</f>
        <v>80.910000000000011</v>
      </c>
      <c r="G26" s="57">
        <f>SUM(G27:G32)</f>
        <v>16541</v>
      </c>
      <c r="H26" s="58">
        <f t="shared" ref="H26:H41" si="4">E26-G26</f>
        <v>-13887</v>
      </c>
      <c r="I26" s="71">
        <f t="shared" ref="I26:I41" si="5">H26/G26*100</f>
        <v>-83.955020857263776</v>
      </c>
      <c r="J26" s="37"/>
      <c r="K26" s="37"/>
      <c r="L26" s="37"/>
      <c r="M26" s="32"/>
      <c r="N26" s="32"/>
    </row>
    <row r="27" spans="1:14" s="7" customFormat="1" ht="21.75" customHeight="1">
      <c r="A27" s="12" t="s">
        <v>66</v>
      </c>
      <c r="B27" s="59">
        <v>159</v>
      </c>
      <c r="C27" s="56">
        <v>1250</v>
      </c>
      <c r="D27" s="57">
        <v>129</v>
      </c>
      <c r="E27" s="57">
        <v>1331</v>
      </c>
      <c r="F27" s="73">
        <f t="shared" si="3"/>
        <v>106.47999999999999</v>
      </c>
      <c r="G27" s="57">
        <v>1165</v>
      </c>
      <c r="H27" s="58">
        <f t="shared" si="4"/>
        <v>166</v>
      </c>
      <c r="I27" s="71">
        <f t="shared" si="5"/>
        <v>14.24892703862661</v>
      </c>
      <c r="J27" s="37"/>
      <c r="K27" s="37"/>
      <c r="L27" s="37"/>
      <c r="M27" s="32"/>
      <c r="N27" s="32"/>
    </row>
    <row r="28" spans="1:14" s="7" customFormat="1" ht="21.75" customHeight="1">
      <c r="A28" s="11" t="s">
        <v>67</v>
      </c>
      <c r="B28" s="59"/>
      <c r="C28" s="56">
        <v>80</v>
      </c>
      <c r="D28" s="57">
        <v>36</v>
      </c>
      <c r="E28" s="57">
        <v>66</v>
      </c>
      <c r="F28" s="73">
        <f t="shared" si="3"/>
        <v>82.5</v>
      </c>
      <c r="G28" s="57">
        <v>71</v>
      </c>
      <c r="H28" s="58">
        <f t="shared" si="4"/>
        <v>-5</v>
      </c>
      <c r="I28" s="71">
        <f t="shared" si="5"/>
        <v>-7.042253521126761</v>
      </c>
      <c r="J28" s="37"/>
      <c r="K28" s="37"/>
      <c r="L28" s="37"/>
      <c r="M28" s="32"/>
      <c r="N28" s="32"/>
    </row>
    <row r="29" spans="1:14" s="7" customFormat="1" ht="21.75" customHeight="1">
      <c r="A29" s="12" t="s">
        <v>68</v>
      </c>
      <c r="B29" s="59"/>
      <c r="C29" s="56">
        <v>600</v>
      </c>
      <c r="D29" s="60">
        <v>-1</v>
      </c>
      <c r="E29" s="57">
        <v>204</v>
      </c>
      <c r="F29" s="73">
        <f t="shared" si="3"/>
        <v>34</v>
      </c>
      <c r="G29" s="57">
        <v>391</v>
      </c>
      <c r="H29" s="58">
        <f t="shared" si="4"/>
        <v>-187</v>
      </c>
      <c r="I29" s="71">
        <f t="shared" si="5"/>
        <v>-47.826086956521742</v>
      </c>
      <c r="J29" s="37"/>
      <c r="K29" s="37"/>
      <c r="L29" s="37"/>
      <c r="M29" s="32"/>
      <c r="N29" s="32"/>
    </row>
    <row r="30" spans="1:14" s="7" customFormat="1" ht="21.75" customHeight="1">
      <c r="A30" s="12" t="s">
        <v>69</v>
      </c>
      <c r="B30" s="59"/>
      <c r="C30" s="56">
        <v>450</v>
      </c>
      <c r="D30" s="57">
        <v>0</v>
      </c>
      <c r="E30" s="57">
        <v>153</v>
      </c>
      <c r="F30" s="73">
        <f t="shared" si="3"/>
        <v>34</v>
      </c>
      <c r="G30" s="57">
        <v>294</v>
      </c>
      <c r="H30" s="58">
        <f t="shared" si="4"/>
        <v>-141</v>
      </c>
      <c r="I30" s="71">
        <f t="shared" si="5"/>
        <v>-47.959183673469383</v>
      </c>
      <c r="J30" s="37"/>
      <c r="K30" s="37"/>
      <c r="L30" s="37"/>
      <c r="M30" s="32"/>
      <c r="N30" s="32"/>
    </row>
    <row r="31" spans="1:14" s="7" customFormat="1" ht="21.75" customHeight="1">
      <c r="A31" s="11" t="s">
        <v>70</v>
      </c>
      <c r="B31" s="59"/>
      <c r="C31" s="56">
        <v>900</v>
      </c>
      <c r="D31" s="57">
        <v>0</v>
      </c>
      <c r="E31" s="57">
        <v>900</v>
      </c>
      <c r="F31" s="73">
        <f t="shared" si="3"/>
        <v>100</v>
      </c>
      <c r="G31" s="57">
        <v>14620</v>
      </c>
      <c r="H31" s="58">
        <f t="shared" si="4"/>
        <v>-13720</v>
      </c>
      <c r="I31" s="71">
        <f t="shared" si="5"/>
        <v>-93.844049247606023</v>
      </c>
      <c r="J31" s="37"/>
      <c r="K31" s="37"/>
      <c r="L31" s="37"/>
      <c r="M31" s="32"/>
      <c r="N31" s="32"/>
    </row>
    <row r="32" spans="1:14" s="7" customFormat="1" ht="21.75" customHeight="1">
      <c r="A32" s="12" t="s">
        <v>71</v>
      </c>
      <c r="B32" s="59">
        <v>160</v>
      </c>
      <c r="C32" s="56"/>
      <c r="D32" s="57">
        <v>0</v>
      </c>
      <c r="E32" s="60"/>
      <c r="F32" s="73">
        <f t="shared" si="3"/>
        <v>0</v>
      </c>
      <c r="G32" s="57"/>
      <c r="H32" s="58">
        <f t="shared" si="4"/>
        <v>0</v>
      </c>
      <c r="I32" s="71"/>
      <c r="J32" s="37"/>
      <c r="K32" s="37"/>
      <c r="L32" s="37"/>
      <c r="M32" s="32"/>
      <c r="N32" s="32"/>
    </row>
    <row r="33" spans="1:14" s="7" customFormat="1" ht="21.75" customHeight="1">
      <c r="A33" s="20" t="s">
        <v>72</v>
      </c>
      <c r="B33" s="53">
        <v>219</v>
      </c>
      <c r="C33" s="56">
        <v>620</v>
      </c>
      <c r="D33" s="57">
        <v>1</v>
      </c>
      <c r="E33" s="61">
        <v>3688</v>
      </c>
      <c r="F33" s="73">
        <f t="shared" si="3"/>
        <v>594.84</v>
      </c>
      <c r="G33" s="61">
        <v>500</v>
      </c>
      <c r="H33" s="58">
        <f t="shared" si="4"/>
        <v>3188</v>
      </c>
      <c r="I33" s="71">
        <f t="shared" si="5"/>
        <v>637.6</v>
      </c>
      <c r="J33" s="37"/>
      <c r="K33" s="37"/>
      <c r="L33" s="37"/>
      <c r="M33" s="32"/>
      <c r="N33" s="32"/>
    </row>
    <row r="34" spans="1:14" s="7" customFormat="1" ht="21.75" customHeight="1">
      <c r="A34" s="20" t="s">
        <v>73</v>
      </c>
      <c r="B34" s="53">
        <v>220</v>
      </c>
      <c r="C34" s="56">
        <v>1624</v>
      </c>
      <c r="D34" s="60">
        <v>-825</v>
      </c>
      <c r="E34" s="61">
        <v>974</v>
      </c>
      <c r="F34" s="73">
        <f t="shared" si="3"/>
        <v>59.98</v>
      </c>
      <c r="G34" s="61">
        <v>1690</v>
      </c>
      <c r="H34" s="58">
        <f t="shared" si="4"/>
        <v>-716</v>
      </c>
      <c r="I34" s="71">
        <f t="shared" si="5"/>
        <v>-42.366863905325438</v>
      </c>
      <c r="J34" s="37"/>
      <c r="K34" s="37"/>
      <c r="L34" s="37"/>
      <c r="M34" s="32"/>
      <c r="N34" s="32"/>
    </row>
    <row r="35" spans="1:14" s="7" customFormat="1" ht="21.75" customHeight="1">
      <c r="A35" s="20" t="s">
        <v>74</v>
      </c>
      <c r="B35" s="53">
        <v>221</v>
      </c>
      <c r="C35" s="56"/>
      <c r="D35" s="57">
        <v>0</v>
      </c>
      <c r="E35" s="57"/>
      <c r="F35" s="73">
        <f t="shared" si="3"/>
        <v>0</v>
      </c>
      <c r="G35" s="57"/>
      <c r="H35" s="58">
        <f t="shared" si="4"/>
        <v>0</v>
      </c>
      <c r="I35" s="71"/>
      <c r="J35" s="37"/>
      <c r="K35" s="37"/>
      <c r="L35" s="37"/>
      <c r="M35" s="32"/>
      <c r="N35" s="32"/>
    </row>
    <row r="36" spans="1:14" s="7" customFormat="1" ht="21.75" customHeight="1">
      <c r="A36" s="18" t="s">
        <v>75</v>
      </c>
      <c r="B36" s="53">
        <v>222</v>
      </c>
      <c r="C36" s="56">
        <v>15715</v>
      </c>
      <c r="D36" s="57">
        <v>21</v>
      </c>
      <c r="E36" s="57">
        <v>12728</v>
      </c>
      <c r="F36" s="73">
        <f t="shared" si="3"/>
        <v>80.989999999999995</v>
      </c>
      <c r="G36" s="57">
        <v>1629</v>
      </c>
      <c r="H36" s="58">
        <f t="shared" si="4"/>
        <v>11099</v>
      </c>
      <c r="I36" s="71">
        <f t="shared" si="5"/>
        <v>681.33824432166966</v>
      </c>
      <c r="J36" s="37"/>
      <c r="K36" s="37"/>
      <c r="L36" s="37"/>
      <c r="M36" s="32"/>
      <c r="N36" s="32"/>
    </row>
    <row r="37" spans="1:14" s="7" customFormat="1" ht="21.75" customHeight="1">
      <c r="A37" s="18" t="s">
        <v>80</v>
      </c>
      <c r="B37" s="53"/>
      <c r="C37" s="56"/>
      <c r="D37" s="57">
        <v>0</v>
      </c>
      <c r="E37" s="57">
        <v>28</v>
      </c>
      <c r="F37" s="73">
        <f t="shared" si="3"/>
        <v>0</v>
      </c>
      <c r="G37" s="61"/>
      <c r="H37" s="58">
        <f t="shared" si="4"/>
        <v>28</v>
      </c>
      <c r="I37" s="71"/>
      <c r="J37" s="37"/>
      <c r="K37" s="37"/>
      <c r="L37" s="37"/>
      <c r="M37" s="32"/>
      <c r="N37" s="32"/>
    </row>
    <row r="38" spans="1:14" s="7" customFormat="1" ht="21.75" customHeight="1">
      <c r="A38" s="20" t="s">
        <v>78</v>
      </c>
      <c r="B38" s="53"/>
      <c r="C38" s="56">
        <v>450</v>
      </c>
      <c r="D38" s="57">
        <v>0</v>
      </c>
      <c r="E38" s="57">
        <v>339</v>
      </c>
      <c r="F38" s="73">
        <f t="shared" si="3"/>
        <v>75.33</v>
      </c>
      <c r="G38" s="63">
        <v>345</v>
      </c>
      <c r="H38" s="58">
        <f t="shared" si="4"/>
        <v>-6</v>
      </c>
      <c r="I38" s="71">
        <f t="shared" si="5"/>
        <v>-1.7391304347826086</v>
      </c>
      <c r="J38" s="37"/>
      <c r="K38" s="37"/>
      <c r="L38" s="37"/>
      <c r="M38" s="32"/>
      <c r="N38" s="32"/>
    </row>
    <row r="39" spans="1:14" s="7" customFormat="1" ht="21.75" customHeight="1">
      <c r="A39" s="20" t="s">
        <v>76</v>
      </c>
      <c r="B39" s="53">
        <v>223</v>
      </c>
      <c r="C39" s="56">
        <v>40</v>
      </c>
      <c r="D39" s="57">
        <v>0</v>
      </c>
      <c r="E39" s="61">
        <v>165</v>
      </c>
      <c r="F39" s="73">
        <f t="shared" si="3"/>
        <v>412.5</v>
      </c>
      <c r="G39" s="65">
        <v>36</v>
      </c>
      <c r="H39" s="58">
        <f t="shared" si="4"/>
        <v>129</v>
      </c>
      <c r="I39" s="71">
        <f t="shared" si="5"/>
        <v>358.33333333333337</v>
      </c>
      <c r="J39" s="37"/>
      <c r="K39" s="37"/>
      <c r="L39" s="37"/>
      <c r="M39" s="32"/>
      <c r="N39" s="32"/>
    </row>
    <row r="40" spans="1:14" s="7" customFormat="1" ht="21.75" customHeight="1">
      <c r="A40" s="11"/>
      <c r="B40" s="53"/>
      <c r="C40" s="62"/>
      <c r="D40" s="57">
        <v>0</v>
      </c>
      <c r="E40" s="63"/>
      <c r="F40" s="73">
        <f t="shared" si="3"/>
        <v>0</v>
      </c>
      <c r="G40" s="63"/>
      <c r="H40" s="58">
        <f t="shared" si="4"/>
        <v>0</v>
      </c>
      <c r="I40" s="71"/>
      <c r="J40" s="37"/>
      <c r="K40" s="37"/>
      <c r="L40" s="37"/>
      <c r="M40" s="32"/>
      <c r="N40" s="32"/>
    </row>
    <row r="41" spans="1:14" s="7" customFormat="1" ht="21.75" customHeight="1">
      <c r="A41" s="64" t="s">
        <v>77</v>
      </c>
      <c r="B41" s="59">
        <v>300</v>
      </c>
      <c r="C41" s="62">
        <v>25000</v>
      </c>
      <c r="D41" s="57">
        <v>14295</v>
      </c>
      <c r="E41" s="65">
        <v>47033</v>
      </c>
      <c r="F41" s="73">
        <f t="shared" si="3"/>
        <v>188.13</v>
      </c>
      <c r="G41" s="65">
        <v>16042</v>
      </c>
      <c r="H41" s="58">
        <f t="shared" si="4"/>
        <v>30991</v>
      </c>
      <c r="I41" s="71">
        <f t="shared" si="5"/>
        <v>193.18663508290737</v>
      </c>
      <c r="J41" s="37"/>
      <c r="K41" s="37"/>
      <c r="L41" s="37"/>
      <c r="M41" s="32"/>
      <c r="N41" s="32"/>
    </row>
    <row r="42" spans="1:14" ht="18.75">
      <c r="A42" s="14"/>
      <c r="B42" s="66"/>
      <c r="C42" s="67"/>
      <c r="D42" s="67"/>
      <c r="E42" s="67"/>
      <c r="F42" s="74"/>
      <c r="G42" s="65"/>
      <c r="H42" s="58">
        <f>E42-G42</f>
        <v>0</v>
      </c>
      <c r="I42" s="71"/>
    </row>
    <row r="43" spans="1:14" ht="18.75">
      <c r="A43" s="14"/>
      <c r="B43" s="66"/>
      <c r="C43" s="67"/>
      <c r="D43" s="67"/>
      <c r="E43" s="67"/>
      <c r="F43" s="74"/>
      <c r="G43" s="67"/>
      <c r="H43" s="55">
        <f>E43-G43</f>
        <v>0</v>
      </c>
      <c r="I43" s="72"/>
    </row>
  </sheetData>
  <mergeCells count="9">
    <mergeCell ref="H3:I3"/>
    <mergeCell ref="A1:I1"/>
    <mergeCell ref="F3:F4"/>
    <mergeCell ref="G3:G4"/>
    <mergeCell ref="A3:A4"/>
    <mergeCell ref="B3:B4"/>
    <mergeCell ref="D3:D4"/>
    <mergeCell ref="E3:E4"/>
    <mergeCell ref="C3:C4"/>
  </mergeCells>
  <phoneticPr fontId="2" type="noConversion"/>
  <printOptions horizontalCentered="1"/>
  <pageMargins left="0.89" right="0.59" top="0.55118110236220474" bottom="0.43307086614173229" header="0.31496062992125984" footer="0.31496062992125984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workbookViewId="0">
      <selection activeCell="O22" sqref="O22"/>
    </sheetView>
  </sheetViews>
  <sheetFormatPr defaultRowHeight="14.25"/>
  <cols>
    <col min="1" max="1" width="32" style="1" customWidth="1"/>
    <col min="2" max="2" width="6" style="1" customWidth="1"/>
    <col min="3" max="3" width="13.75" style="26" customWidth="1"/>
    <col min="4" max="4" width="12.75" style="26" customWidth="1"/>
    <col min="5" max="5" width="12.75" style="22" customWidth="1"/>
    <col min="6" max="6" width="12.75" style="26" customWidth="1"/>
    <col min="7" max="7" width="10.375" style="26" customWidth="1"/>
    <col min="8" max="8" width="14.125" style="22" customWidth="1"/>
    <col min="9" max="9" width="11.75" style="26" customWidth="1"/>
    <col min="10" max="10" width="10.625" style="43" customWidth="1"/>
    <col min="11" max="16384" width="9" style="1"/>
  </cols>
  <sheetData>
    <row r="1" spans="1:10" ht="26.25" customHeight="1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0.100000000000001" customHeight="1">
      <c r="A2" s="2"/>
      <c r="B2" s="2"/>
      <c r="I2" s="69" t="s">
        <v>33</v>
      </c>
    </row>
    <row r="3" spans="1:10" s="30" customFormat="1" ht="24" customHeight="1">
      <c r="A3" s="82" t="s">
        <v>0</v>
      </c>
      <c r="B3" s="82" t="s">
        <v>8</v>
      </c>
      <c r="C3" s="82" t="s">
        <v>24</v>
      </c>
      <c r="D3" s="82" t="s">
        <v>23</v>
      </c>
      <c r="E3" s="88" t="s">
        <v>6</v>
      </c>
      <c r="F3" s="82" t="s">
        <v>7</v>
      </c>
      <c r="G3" s="82" t="s">
        <v>25</v>
      </c>
      <c r="H3" s="88" t="s">
        <v>3</v>
      </c>
      <c r="I3" s="90" t="s">
        <v>4</v>
      </c>
      <c r="J3" s="91"/>
    </row>
    <row r="4" spans="1:10" s="30" customFormat="1" ht="19.5" customHeight="1">
      <c r="A4" s="83"/>
      <c r="B4" s="87"/>
      <c r="C4" s="83"/>
      <c r="D4" s="83"/>
      <c r="E4" s="89"/>
      <c r="F4" s="83"/>
      <c r="G4" s="83"/>
      <c r="H4" s="89"/>
      <c r="I4" s="3" t="s">
        <v>2</v>
      </c>
      <c r="J4" s="44" t="s">
        <v>5</v>
      </c>
    </row>
    <row r="5" spans="1:10" ht="18" customHeight="1">
      <c r="A5" s="9" t="s">
        <v>9</v>
      </c>
      <c r="B5" s="13">
        <v>500</v>
      </c>
      <c r="C5" s="49">
        <f>C6+C28</f>
        <v>92907</v>
      </c>
      <c r="D5" s="49">
        <f>SUM(D6,D28)</f>
        <v>0</v>
      </c>
      <c r="E5" s="49">
        <f>SUM(E6,E28)</f>
        <v>17616</v>
      </c>
      <c r="F5" s="49">
        <f>SUM(F6,F28)</f>
        <v>120354</v>
      </c>
      <c r="G5" s="75">
        <f>IF(C5&lt;&gt;0,ROUND(F5/C5,4)*100,0)</f>
        <v>129.54000000000002</v>
      </c>
      <c r="H5" s="23">
        <f>SUM(H6,H28)</f>
        <v>80306</v>
      </c>
      <c r="I5" s="27">
        <f>F5-H5</f>
        <v>40048</v>
      </c>
      <c r="J5" s="76">
        <f>I5/H5*100</f>
        <v>49.869250118297515</v>
      </c>
    </row>
    <row r="6" spans="1:10" ht="18" customHeight="1">
      <c r="A6" s="17" t="s">
        <v>36</v>
      </c>
      <c r="B6" s="13">
        <v>600</v>
      </c>
      <c r="C6" s="27">
        <f>SUM(C7,C8:C27)</f>
        <v>67907</v>
      </c>
      <c r="D6" s="27"/>
      <c r="E6" s="27">
        <f>SUM(E7:E27)</f>
        <v>10244</v>
      </c>
      <c r="F6" s="27">
        <f>SUM(F7:F27)</f>
        <v>75210</v>
      </c>
      <c r="G6" s="75">
        <f t="shared" ref="G6:G28" si="0">IF(C6&lt;&gt;0,ROUND(F6/C6,4)*100,0)</f>
        <v>110.75</v>
      </c>
      <c r="H6" s="24">
        <f>SUM(H7:H27)</f>
        <v>64170</v>
      </c>
      <c r="I6" s="27">
        <f t="shared" ref="I6:I28" si="1">F6-H6</f>
        <v>11040</v>
      </c>
      <c r="J6" s="76">
        <f t="shared" ref="J6:J28" si="2">I6/H6*100</f>
        <v>17.20430107526882</v>
      </c>
    </row>
    <row r="7" spans="1:10" ht="18" customHeight="1">
      <c r="A7" s="16" t="s">
        <v>21</v>
      </c>
      <c r="B7" s="13">
        <v>601</v>
      </c>
      <c r="C7" s="28">
        <v>5930</v>
      </c>
      <c r="D7" s="28"/>
      <c r="E7" s="25">
        <v>895</v>
      </c>
      <c r="F7" s="25">
        <v>7605</v>
      </c>
      <c r="G7" s="75">
        <f t="shared" si="0"/>
        <v>128.25</v>
      </c>
      <c r="H7" s="25">
        <v>5101</v>
      </c>
      <c r="I7" s="27">
        <f t="shared" si="1"/>
        <v>2504</v>
      </c>
      <c r="J7" s="76">
        <f t="shared" si="2"/>
        <v>49.08841403646344</v>
      </c>
    </row>
    <row r="8" spans="1:10" ht="18" customHeight="1">
      <c r="A8" s="19" t="s">
        <v>11</v>
      </c>
      <c r="B8" s="10">
        <v>602</v>
      </c>
      <c r="C8" s="29"/>
      <c r="D8" s="29"/>
      <c r="E8" s="25"/>
      <c r="F8" s="25"/>
      <c r="G8" s="75"/>
      <c r="H8" s="25"/>
      <c r="I8" s="27">
        <f t="shared" si="1"/>
        <v>0</v>
      </c>
      <c r="J8" s="76"/>
    </row>
    <row r="9" spans="1:10" ht="18" customHeight="1">
      <c r="A9" s="19" t="s">
        <v>12</v>
      </c>
      <c r="B9" s="10">
        <v>603</v>
      </c>
      <c r="C9" s="28"/>
      <c r="D9" s="28"/>
      <c r="E9" s="25"/>
      <c r="F9" s="51">
        <v>15</v>
      </c>
      <c r="G9" s="75"/>
      <c r="H9" s="51"/>
      <c r="I9" s="27">
        <f t="shared" si="1"/>
        <v>15</v>
      </c>
      <c r="J9" s="76"/>
    </row>
    <row r="10" spans="1:10" ht="18" customHeight="1">
      <c r="A10" s="16" t="s">
        <v>13</v>
      </c>
      <c r="B10" s="10">
        <v>604</v>
      </c>
      <c r="C10" s="28">
        <v>2414</v>
      </c>
      <c r="D10" s="28"/>
      <c r="E10" s="25">
        <v>483</v>
      </c>
      <c r="F10" s="25">
        <v>2175</v>
      </c>
      <c r="G10" s="75">
        <f t="shared" si="0"/>
        <v>90.100000000000009</v>
      </c>
      <c r="H10" s="25">
        <v>2190</v>
      </c>
      <c r="I10" s="27">
        <f t="shared" si="1"/>
        <v>-15</v>
      </c>
      <c r="J10" s="76">
        <f t="shared" si="2"/>
        <v>-0.68493150684931503</v>
      </c>
    </row>
    <row r="11" spans="1:10" ht="18" customHeight="1">
      <c r="A11" s="16" t="s">
        <v>14</v>
      </c>
      <c r="B11" s="10">
        <v>605</v>
      </c>
      <c r="C11" s="28">
        <v>7682</v>
      </c>
      <c r="D11" s="28"/>
      <c r="E11" s="25">
        <v>915</v>
      </c>
      <c r="F11" s="25">
        <v>10343</v>
      </c>
      <c r="G11" s="75">
        <f t="shared" si="0"/>
        <v>134.64000000000001</v>
      </c>
      <c r="H11" s="25">
        <v>6935</v>
      </c>
      <c r="I11" s="27">
        <f t="shared" si="1"/>
        <v>3408</v>
      </c>
      <c r="J11" s="76">
        <f t="shared" si="2"/>
        <v>49.142033165104543</v>
      </c>
    </row>
    <row r="12" spans="1:10" ht="18" customHeight="1">
      <c r="A12" s="16" t="s">
        <v>15</v>
      </c>
      <c r="B12" s="10">
        <v>606</v>
      </c>
      <c r="C12" s="28">
        <v>64</v>
      </c>
      <c r="D12" s="28"/>
      <c r="E12" s="25">
        <v>139</v>
      </c>
      <c r="F12" s="25">
        <v>5701</v>
      </c>
      <c r="G12" s="75">
        <f t="shared" si="0"/>
        <v>8907.8100000000013</v>
      </c>
      <c r="H12" s="25">
        <v>62</v>
      </c>
      <c r="I12" s="27">
        <f t="shared" si="1"/>
        <v>5639</v>
      </c>
      <c r="J12" s="76">
        <f t="shared" si="2"/>
        <v>9095.1612903225814</v>
      </c>
    </row>
    <row r="13" spans="1:10" ht="18" customHeight="1">
      <c r="A13" s="19" t="s">
        <v>22</v>
      </c>
      <c r="B13" s="10">
        <v>607</v>
      </c>
      <c r="C13" s="28">
        <v>738</v>
      </c>
      <c r="D13" s="28"/>
      <c r="E13" s="25">
        <v>77</v>
      </c>
      <c r="F13" s="51">
        <v>771</v>
      </c>
      <c r="G13" s="75">
        <f t="shared" si="0"/>
        <v>104.47</v>
      </c>
      <c r="H13" s="51">
        <v>657</v>
      </c>
      <c r="I13" s="27">
        <f t="shared" si="1"/>
        <v>114</v>
      </c>
      <c r="J13" s="76">
        <f t="shared" si="2"/>
        <v>17.351598173515981</v>
      </c>
    </row>
    <row r="14" spans="1:10" ht="18" customHeight="1">
      <c r="A14" s="16" t="s">
        <v>16</v>
      </c>
      <c r="B14" s="10">
        <v>608</v>
      </c>
      <c r="C14" s="28">
        <v>2790</v>
      </c>
      <c r="D14" s="28"/>
      <c r="E14" s="25">
        <v>276</v>
      </c>
      <c r="F14" s="51">
        <v>2156</v>
      </c>
      <c r="G14" s="75">
        <f t="shared" si="0"/>
        <v>77.28</v>
      </c>
      <c r="H14" s="51">
        <v>2051</v>
      </c>
      <c r="I14" s="27">
        <f t="shared" si="1"/>
        <v>105</v>
      </c>
      <c r="J14" s="76">
        <f t="shared" si="2"/>
        <v>5.1194539249146755</v>
      </c>
    </row>
    <row r="15" spans="1:10" ht="18" customHeight="1">
      <c r="A15" s="19" t="s">
        <v>17</v>
      </c>
      <c r="B15" s="10">
        <v>609</v>
      </c>
      <c r="C15" s="28">
        <v>1284</v>
      </c>
      <c r="D15" s="28"/>
      <c r="E15" s="25">
        <v>110</v>
      </c>
      <c r="F15" s="25">
        <v>1107</v>
      </c>
      <c r="G15" s="75">
        <f t="shared" si="0"/>
        <v>86.21</v>
      </c>
      <c r="H15" s="25">
        <v>961</v>
      </c>
      <c r="I15" s="27">
        <f t="shared" si="1"/>
        <v>146</v>
      </c>
      <c r="J15" s="76">
        <f t="shared" si="2"/>
        <v>15.192507804370447</v>
      </c>
    </row>
    <row r="16" spans="1:10" ht="18" customHeight="1">
      <c r="A16" s="19" t="s">
        <v>35</v>
      </c>
      <c r="B16" s="10">
        <v>610</v>
      </c>
      <c r="C16" s="28">
        <v>75</v>
      </c>
      <c r="D16" s="28"/>
      <c r="E16" s="25"/>
      <c r="F16" s="25">
        <v>96</v>
      </c>
      <c r="G16" s="75">
        <f t="shared" si="0"/>
        <v>128</v>
      </c>
      <c r="H16" s="25">
        <v>1075</v>
      </c>
      <c r="I16" s="27">
        <f t="shared" si="1"/>
        <v>-979</v>
      </c>
      <c r="J16" s="76">
        <f t="shared" si="2"/>
        <v>-91.069767441860463</v>
      </c>
    </row>
    <row r="17" spans="1:10" ht="18" customHeight="1">
      <c r="A17" s="16" t="s">
        <v>18</v>
      </c>
      <c r="B17" s="10">
        <v>611</v>
      </c>
      <c r="C17" s="28">
        <v>32806</v>
      </c>
      <c r="D17" s="28"/>
      <c r="E17" s="25">
        <v>6033</v>
      </c>
      <c r="F17" s="25">
        <v>34774</v>
      </c>
      <c r="G17" s="75">
        <f t="shared" si="0"/>
        <v>106</v>
      </c>
      <c r="H17" s="25">
        <v>32284</v>
      </c>
      <c r="I17" s="27">
        <f t="shared" si="1"/>
        <v>2490</v>
      </c>
      <c r="J17" s="76">
        <f t="shared" si="2"/>
        <v>7.7127989096766196</v>
      </c>
    </row>
    <row r="18" spans="1:10" ht="18" customHeight="1">
      <c r="A18" s="16" t="s">
        <v>19</v>
      </c>
      <c r="B18" s="10">
        <v>612</v>
      </c>
      <c r="C18" s="28">
        <v>3314</v>
      </c>
      <c r="D18" s="28"/>
      <c r="E18" s="25">
        <v>363</v>
      </c>
      <c r="F18" s="51">
        <v>2281</v>
      </c>
      <c r="G18" s="75">
        <f t="shared" si="0"/>
        <v>68.83</v>
      </c>
      <c r="H18" s="25">
        <v>2945</v>
      </c>
      <c r="I18" s="27">
        <f t="shared" si="1"/>
        <v>-664</v>
      </c>
      <c r="J18" s="76">
        <f t="shared" si="2"/>
        <v>-22.546689303904923</v>
      </c>
    </row>
    <row r="19" spans="1:10" ht="18" customHeight="1">
      <c r="A19" s="19" t="s">
        <v>20</v>
      </c>
      <c r="B19" s="10">
        <v>613</v>
      </c>
      <c r="C19" s="28">
        <v>1652</v>
      </c>
      <c r="D19" s="28"/>
      <c r="E19" s="51">
        <v>93</v>
      </c>
      <c r="F19" s="25">
        <v>451</v>
      </c>
      <c r="G19" s="75">
        <f t="shared" si="0"/>
        <v>27.3</v>
      </c>
      <c r="H19" s="25">
        <v>2618</v>
      </c>
      <c r="I19" s="27">
        <f t="shared" si="1"/>
        <v>-2167</v>
      </c>
      <c r="J19" s="76">
        <f t="shared" si="2"/>
        <v>-82.773109243697476</v>
      </c>
    </row>
    <row r="20" spans="1:10" ht="18" customHeight="1">
      <c r="A20" s="50" t="s">
        <v>26</v>
      </c>
      <c r="B20" s="10">
        <v>614</v>
      </c>
      <c r="C20" s="28">
        <v>5600</v>
      </c>
      <c r="D20" s="28"/>
      <c r="E20" s="25">
        <v>715</v>
      </c>
      <c r="F20" s="25">
        <v>5682</v>
      </c>
      <c r="G20" s="75">
        <f t="shared" si="0"/>
        <v>101.46</v>
      </c>
      <c r="H20" s="25">
        <v>5438</v>
      </c>
      <c r="I20" s="27">
        <f t="shared" si="1"/>
        <v>244</v>
      </c>
      <c r="J20" s="76">
        <f t="shared" si="2"/>
        <v>4.4869437293122472</v>
      </c>
    </row>
    <row r="21" spans="1:10" ht="18" customHeight="1">
      <c r="A21" s="50" t="s">
        <v>27</v>
      </c>
      <c r="B21" s="10">
        <v>615</v>
      </c>
      <c r="C21" s="28">
        <v>270</v>
      </c>
      <c r="D21" s="28"/>
      <c r="E21" s="51">
        <v>-1</v>
      </c>
      <c r="F21" s="25">
        <v>61</v>
      </c>
      <c r="G21" s="75">
        <f t="shared" si="0"/>
        <v>22.59</v>
      </c>
      <c r="H21" s="25">
        <v>253</v>
      </c>
      <c r="I21" s="27">
        <f t="shared" si="1"/>
        <v>-192</v>
      </c>
      <c r="J21" s="76">
        <f t="shared" si="2"/>
        <v>-75.889328063241095</v>
      </c>
    </row>
    <row r="22" spans="1:10" ht="18" customHeight="1">
      <c r="A22" s="50" t="s">
        <v>28</v>
      </c>
      <c r="B22" s="10">
        <v>616</v>
      </c>
      <c r="C22" s="28"/>
      <c r="D22" s="28"/>
      <c r="E22" s="25"/>
      <c r="F22" s="25"/>
      <c r="G22" s="75"/>
      <c r="H22" s="25"/>
      <c r="I22" s="27">
        <f t="shared" si="1"/>
        <v>0</v>
      </c>
      <c r="J22" s="76"/>
    </row>
    <row r="23" spans="1:10" ht="18" customHeight="1">
      <c r="A23" s="50" t="s">
        <v>29</v>
      </c>
      <c r="B23" s="10">
        <v>617</v>
      </c>
      <c r="C23" s="28">
        <v>353</v>
      </c>
      <c r="D23" s="28"/>
      <c r="E23" s="25">
        <v>94</v>
      </c>
      <c r="F23" s="51">
        <v>465</v>
      </c>
      <c r="G23" s="75">
        <f t="shared" si="0"/>
        <v>131.72999999999999</v>
      </c>
      <c r="H23" s="51">
        <v>317</v>
      </c>
      <c r="I23" s="27">
        <f t="shared" si="1"/>
        <v>148</v>
      </c>
      <c r="J23" s="76">
        <f t="shared" si="2"/>
        <v>46.687697160883282</v>
      </c>
    </row>
    <row r="24" spans="1:10" ht="18" customHeight="1">
      <c r="A24" s="50" t="s">
        <v>30</v>
      </c>
      <c r="B24" s="10">
        <v>618</v>
      </c>
      <c r="C24" s="28">
        <v>1585</v>
      </c>
      <c r="D24" s="28"/>
      <c r="E24" s="25">
        <v>52</v>
      </c>
      <c r="F24" s="51">
        <v>1527</v>
      </c>
      <c r="G24" s="75">
        <f t="shared" si="0"/>
        <v>96.34</v>
      </c>
      <c r="H24" s="25">
        <v>1283</v>
      </c>
      <c r="I24" s="27">
        <f t="shared" si="1"/>
        <v>244</v>
      </c>
      <c r="J24" s="76">
        <f t="shared" si="2"/>
        <v>19.01792673421668</v>
      </c>
    </row>
    <row r="25" spans="1:10" ht="18" customHeight="1">
      <c r="A25" s="50" t="s">
        <v>31</v>
      </c>
      <c r="B25" s="10">
        <v>619</v>
      </c>
      <c r="C25" s="28"/>
      <c r="D25" s="28"/>
      <c r="E25" s="25"/>
      <c r="F25" s="25"/>
      <c r="G25" s="75"/>
      <c r="H25" s="25"/>
      <c r="I25" s="27">
        <f t="shared" si="1"/>
        <v>0</v>
      </c>
      <c r="J25" s="76"/>
    </row>
    <row r="26" spans="1:10" ht="18" customHeight="1">
      <c r="A26" s="50" t="s">
        <v>32</v>
      </c>
      <c r="B26" s="10">
        <v>620</v>
      </c>
      <c r="C26" s="28"/>
      <c r="D26" s="28"/>
      <c r="E26" s="25"/>
      <c r="F26" s="25"/>
      <c r="G26" s="75"/>
      <c r="H26" s="25"/>
      <c r="I26" s="27">
        <f t="shared" si="1"/>
        <v>0</v>
      </c>
      <c r="J26" s="76"/>
    </row>
    <row r="27" spans="1:10" ht="18" customHeight="1">
      <c r="A27" s="50" t="s">
        <v>34</v>
      </c>
      <c r="B27" s="10">
        <v>621</v>
      </c>
      <c r="C27" s="28">
        <v>1350</v>
      </c>
      <c r="D27" s="28"/>
      <c r="E27" s="25"/>
      <c r="F27" s="25"/>
      <c r="G27" s="75"/>
      <c r="H27" s="25"/>
      <c r="I27" s="27">
        <f t="shared" si="1"/>
        <v>0</v>
      </c>
      <c r="J27" s="76"/>
    </row>
    <row r="28" spans="1:10" ht="18" customHeight="1">
      <c r="A28" s="15" t="s">
        <v>10</v>
      </c>
      <c r="B28" s="10">
        <v>700</v>
      </c>
      <c r="C28" s="27">
        <v>25000</v>
      </c>
      <c r="D28" s="27"/>
      <c r="E28" s="25">
        <v>7372</v>
      </c>
      <c r="F28" s="24">
        <v>45144</v>
      </c>
      <c r="G28" s="75">
        <f t="shared" si="0"/>
        <v>180.58</v>
      </c>
      <c r="H28" s="24">
        <v>16136</v>
      </c>
      <c r="I28" s="27">
        <f t="shared" si="1"/>
        <v>29008</v>
      </c>
      <c r="J28" s="76">
        <f t="shared" si="2"/>
        <v>179.77193852255826</v>
      </c>
    </row>
    <row r="29" spans="1:10">
      <c r="A29" s="8"/>
      <c r="B29" s="8"/>
      <c r="F29" s="22"/>
    </row>
    <row r="30" spans="1:10">
      <c r="A30" s="8"/>
      <c r="B30" s="8"/>
      <c r="F30" s="22"/>
    </row>
    <row r="31" spans="1:10">
      <c r="A31" s="8"/>
      <c r="B31" s="8"/>
      <c r="F31" s="22"/>
    </row>
    <row r="32" spans="1:10">
      <c r="A32" s="8"/>
      <c r="B32" s="8"/>
      <c r="F32" s="22"/>
    </row>
    <row r="33" spans="1:6">
      <c r="A33" s="8"/>
      <c r="B33" s="8"/>
      <c r="F33" s="22"/>
    </row>
    <row r="34" spans="1:6">
      <c r="A34" s="8"/>
      <c r="B34" s="8"/>
    </row>
    <row r="35" spans="1:6">
      <c r="A35" s="8"/>
      <c r="B35" s="8"/>
    </row>
    <row r="36" spans="1:6">
      <c r="A36" s="8"/>
      <c r="B36" s="8"/>
    </row>
    <row r="37" spans="1:6">
      <c r="A37" s="8"/>
      <c r="B37" s="8"/>
    </row>
    <row r="38" spans="1:6">
      <c r="A38" s="8"/>
      <c r="B38" s="8"/>
    </row>
    <row r="39" spans="1:6">
      <c r="A39" s="8"/>
      <c r="B39" s="8"/>
    </row>
    <row r="40" spans="1:6">
      <c r="A40" s="8"/>
      <c r="B40" s="8"/>
    </row>
    <row r="41" spans="1:6">
      <c r="A41" s="8"/>
      <c r="B41" s="8"/>
    </row>
    <row r="42" spans="1:6">
      <c r="A42" s="8"/>
      <c r="B42" s="8"/>
    </row>
    <row r="43" spans="1:6">
      <c r="A43" s="8"/>
      <c r="B43" s="8"/>
    </row>
    <row r="44" spans="1:6">
      <c r="A44" s="8"/>
      <c r="B44" s="8"/>
    </row>
    <row r="45" spans="1:6">
      <c r="A45" s="8"/>
      <c r="B45" s="8"/>
    </row>
    <row r="46" spans="1:6">
      <c r="A46" s="8"/>
      <c r="B46" s="8"/>
    </row>
    <row r="47" spans="1:6">
      <c r="A47" s="8"/>
      <c r="B47" s="8"/>
    </row>
    <row r="48" spans="1:6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pans="1:2">
      <c r="A61" s="8"/>
      <c r="B61" s="8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  <row r="117" spans="1:2">
      <c r="A117" s="8"/>
      <c r="B117" s="8"/>
    </row>
    <row r="118" spans="1:2">
      <c r="A118" s="8"/>
      <c r="B118" s="8"/>
    </row>
    <row r="119" spans="1:2">
      <c r="A119" s="8"/>
      <c r="B119" s="8"/>
    </row>
    <row r="120" spans="1:2">
      <c r="A120" s="8"/>
      <c r="B120" s="8"/>
    </row>
    <row r="121" spans="1:2">
      <c r="A121" s="8"/>
      <c r="B121" s="8"/>
    </row>
    <row r="122" spans="1:2">
      <c r="A122" s="8"/>
      <c r="B122" s="8"/>
    </row>
    <row r="123" spans="1:2">
      <c r="A123" s="8"/>
      <c r="B123" s="8"/>
    </row>
    <row r="124" spans="1:2">
      <c r="A124" s="8"/>
      <c r="B124" s="8"/>
    </row>
    <row r="125" spans="1:2">
      <c r="A125" s="8"/>
      <c r="B125" s="8"/>
    </row>
    <row r="126" spans="1:2">
      <c r="A126" s="8"/>
      <c r="B126" s="8"/>
    </row>
    <row r="127" spans="1:2">
      <c r="A127" s="8"/>
      <c r="B127" s="8"/>
    </row>
    <row r="128" spans="1:2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</sheetData>
  <mergeCells count="10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收入!Print_Area</vt:lpstr>
      <vt:lpstr>收入!Print_Titles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Microsoft</cp:lastModifiedBy>
  <cp:lastPrinted>2019-01-06T09:26:07Z</cp:lastPrinted>
  <dcterms:created xsi:type="dcterms:W3CDTF">2001-07-03T09:54:14Z</dcterms:created>
  <dcterms:modified xsi:type="dcterms:W3CDTF">2019-01-15T03:50:17Z</dcterms:modified>
</cp:coreProperties>
</file>