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D26" i="1"/>
  <c r="H38" l="1"/>
  <c r="H6" i="2" l="1"/>
  <c r="D6"/>
  <c r="E6"/>
  <c r="F6"/>
  <c r="C6"/>
  <c r="G26" i="1"/>
  <c r="G25" s="1"/>
  <c r="E7"/>
  <c r="D7"/>
  <c r="C7"/>
  <c r="G7"/>
  <c r="I26" i="2"/>
  <c r="I30"/>
  <c r="J30" s="1"/>
  <c r="H35" i="1" l="1"/>
  <c r="I35" s="1"/>
  <c r="I36"/>
  <c r="H37"/>
  <c r="I37" s="1"/>
  <c r="I38"/>
  <c r="F24"/>
  <c r="H22"/>
  <c r="H23"/>
  <c r="I23" s="1"/>
  <c r="H24"/>
  <c r="D25"/>
  <c r="E26"/>
  <c r="E25" s="1"/>
  <c r="C26"/>
  <c r="C25" s="1"/>
  <c r="F38" l="1"/>
  <c r="H28"/>
  <c r="H29"/>
  <c r="H30"/>
  <c r="H31"/>
  <c r="H32"/>
  <c r="H33"/>
  <c r="I33" s="1"/>
  <c r="H34"/>
  <c r="H39"/>
  <c r="I39" s="1"/>
  <c r="F26"/>
  <c r="F27"/>
  <c r="F28"/>
  <c r="F29"/>
  <c r="F30"/>
  <c r="F31"/>
  <c r="F32"/>
  <c r="F33"/>
  <c r="F34"/>
  <c r="F35"/>
  <c r="F37"/>
  <c r="F39"/>
  <c r="G6"/>
  <c r="G5" s="1"/>
  <c r="H27"/>
  <c r="I27" s="1"/>
  <c r="H26"/>
  <c r="I26" s="1"/>
  <c r="H25"/>
  <c r="I25" s="1"/>
  <c r="D6"/>
  <c r="D5" s="1"/>
  <c r="F25"/>
  <c r="F23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F11"/>
  <c r="H10"/>
  <c r="I10" s="1"/>
  <c r="F10"/>
  <c r="H9"/>
  <c r="I9" s="1"/>
  <c r="F9"/>
  <c r="H8"/>
  <c r="I8" s="1"/>
  <c r="F8"/>
  <c r="E6"/>
  <c r="F7"/>
  <c r="E5" i="2"/>
  <c r="I22"/>
  <c r="I24"/>
  <c r="J24" s="1"/>
  <c r="I19"/>
  <c r="J19" s="1"/>
  <c r="I17"/>
  <c r="J17" s="1"/>
  <c r="I9"/>
  <c r="I21"/>
  <c r="J21" s="1"/>
  <c r="I16"/>
  <c r="J16" s="1"/>
  <c r="I7"/>
  <c r="J7" s="1"/>
  <c r="I10"/>
  <c r="J10" s="1"/>
  <c r="I11"/>
  <c r="J11" s="1"/>
  <c r="I12"/>
  <c r="J12" s="1"/>
  <c r="I13"/>
  <c r="J13" s="1"/>
  <c r="I14"/>
  <c r="J14" s="1"/>
  <c r="I15"/>
  <c r="J15" s="1"/>
  <c r="I18"/>
  <c r="J18" s="1"/>
  <c r="I20"/>
  <c r="J20" s="1"/>
  <c r="I23"/>
  <c r="I6"/>
  <c r="J6" s="1"/>
  <c r="D5"/>
  <c r="G6"/>
  <c r="I25"/>
  <c r="J25" s="1"/>
  <c r="G21"/>
  <c r="G22"/>
  <c r="G23"/>
  <c r="G24"/>
  <c r="G25"/>
  <c r="I8"/>
  <c r="G8"/>
  <c r="G9"/>
  <c r="G10"/>
  <c r="G11"/>
  <c r="G12"/>
  <c r="G13"/>
  <c r="G14"/>
  <c r="G15"/>
  <c r="G16"/>
  <c r="G17"/>
  <c r="G18"/>
  <c r="G19"/>
  <c r="G20"/>
  <c r="G26"/>
  <c r="G30"/>
  <c r="F5"/>
  <c r="I5" s="1"/>
  <c r="J5" s="1"/>
  <c r="H5"/>
  <c r="G7"/>
  <c r="C6" i="1"/>
  <c r="C5" s="1"/>
  <c r="C5" i="2"/>
  <c r="H7" i="1"/>
  <c r="I7" s="1"/>
  <c r="G5" i="2" l="1"/>
  <c r="F6" i="1"/>
  <c r="E5"/>
  <c r="F5" s="1"/>
  <c r="H6"/>
  <c r="I6" s="1"/>
  <c r="H5" l="1"/>
  <c r="I5" s="1"/>
</calcChain>
</file>

<file path=xl/sharedStrings.xml><?xml version="1.0" encoding="utf-8"?>
<sst xmlns="http://schemas.openxmlformats.org/spreadsheetml/2006/main" count="86" uniqueCount="85">
  <si>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</si>
  <si>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</si>
  <si>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</si>
  <si>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</si>
  <si>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</si>
  <si>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</si>
  <si>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</si>
  <si>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</si>
  <si>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</si>
  <si>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</si>
  <si>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</si>
  <si>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</si>
  <si>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</si>
  <si>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</si>
  <si>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住房保障支出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</si>
  <si>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</si>
  <si>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</si>
  <si>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t xml:space="preserve">  预备费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</si>
  <si>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</si>
  <si>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</si>
  <si>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</si>
  <si>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</si>
  <si>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</si>
  <si>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</si>
  <si>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</si>
  <si>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</si>
  <si>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</si>
  <si>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</si>
  <si>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</si>
  <si>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</si>
  <si>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</si>
  <si>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</si>
  <si>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</si>
  <si>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</si>
  <si>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</si>
  <si>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</si>
  <si>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</si>
  <si>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</si>
  <si>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</si>
  <si>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</si>
  <si>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</si>
  <si>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</si>
  <si>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</si>
  <si>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</si>
  <si>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</si>
  <si>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</si>
  <si>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</si>
  <si>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</si>
  <si>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</si>
  <si>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</si>
  <si>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</si>
  <si>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</si>
  <si>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</si>
  <si>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</si>
  <si>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</si>
  <si>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</si>
  <si>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</si>
  <si>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</si>
  <si>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环境保护税</t>
    <phoneticPr fontId="2" type="noConversion"/>
  </si>
  <si>
    <t xml:space="preserve">  资源勘探信息等支出</t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</si>
  <si>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</si>
  <si>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</si>
  <si>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</si>
  <si>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公共安全支出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</si>
  <si>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教育支出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</si>
  <si>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科学技术支出</t>
    </r>
    <phoneticPr fontId="2" type="noConversion"/>
  </si>
  <si>
    <t xml:space="preserve">  文化旅游体育与传媒支出</t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</si>
  <si>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社会保障和就业支出</t>
    </r>
    <phoneticPr fontId="2" type="noConversion"/>
  </si>
  <si>
    <t xml:space="preserve">  卫生健康支出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</si>
  <si>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</si>
  <si>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城乡社区支出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</si>
  <si>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农林水支出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</si>
  <si>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  <phoneticPr fontId="2" type="noConversion"/>
  </si>
  <si>
    <t xml:space="preserve">  商业服务业等支出</t>
    <phoneticPr fontId="2" type="noConversion"/>
  </si>
  <si>
    <t xml:space="preserve">  金融支出</t>
    <phoneticPr fontId="2" type="noConversion"/>
  </si>
  <si>
    <t xml:space="preserve">  援助其他地区支出</t>
    <phoneticPr fontId="2" type="noConversion"/>
  </si>
  <si>
    <t xml:space="preserve">  自然资源海洋气象等支出</t>
    <phoneticPr fontId="2" type="noConversion"/>
  </si>
  <si>
    <t xml:space="preserve">  粮油物资储备支出</t>
    <phoneticPr fontId="2" type="noConversion"/>
  </si>
  <si>
    <t xml:space="preserve">  灾害防治及应急管理支出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</si>
  <si>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  <phoneticPr fontId="2" type="noConversion"/>
  </si>
  <si>
    <t xml:space="preserve">  其他税收收入</t>
    <phoneticPr fontId="2" type="noConversion"/>
  </si>
  <si>
    <t xml:space="preserve">  政府住房基金收入</t>
    <phoneticPr fontId="2" type="noConversion"/>
  </si>
  <si>
    <t xml:space="preserve">  捐赠收入</t>
    <phoneticPr fontId="2" type="noConversion"/>
  </si>
  <si>
    <t>楚雄开发区二0一九年七月地方财政收入分项目执行情况表</t>
    <phoneticPr fontId="2" type="noConversion"/>
  </si>
  <si>
    <t>开发区二0一九年七月地方财政支出分项目执行情况表</t>
    <phoneticPr fontId="2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</si>
</sst>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 * #,##0.0_ ;_ * \-#,##0.0_ ;_ * &quot;-&quot;??_ ;_ @_ "/>
    <numFmt numFmtId="179" formatCode="_ * #,##0_ ;_ * \-#,##0_ ;_ * &quot;-&quot;??_ ;_ @_ "/>
    <numFmt numFmtId="180" formatCode="0.0_ "/>
    <numFmt numFmtId="181" formatCode="0_ "/>
    <numFmt numFmtId="182" formatCode="#,##0_ "/>
    <numFmt numFmtId="184" formatCode="0_);[Red]\(0\)"/>
    <numFmt numFmtId="185" formatCode="#,##0_);[Red]\(#,##0\)"/>
    <numFmt numFmtId="186" formatCode="#,##0.0_);[Red]\(#,##0.0\)"/>
    <numFmt numFmtId="187" formatCode="0.00_ 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#,##0;\(#,##0\)"/>
    <numFmt numFmtId="195" formatCode="yy\.mm\.dd"/>
    <numFmt numFmtId="196" formatCode="#,##0.0_);\(#,##0.0\)"/>
    <numFmt numFmtId="197" formatCode="&quot;$&quot;\ #,##0_-;[Red]&quot;$&quot;\ #,##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&quot;$&quot;\ * #,##0.00_-;_-&quot;$&quot;\ * #,##0.00\-;_-&quot;$&quot;\ * &quot;-&quot;??_-;_-@_-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4" fontId="13" fillId="0" borderId="0"/>
    <xf numFmtId="17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2" fontId="13" fillId="0" borderId="0"/>
    <xf numFmtId="15" fontId="27" fillId="0" borderId="0"/>
    <xf numFmtId="193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6" fontId="30" fillId="30" borderId="0"/>
    <xf numFmtId="196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13" fillId="0" borderId="0"/>
    <xf numFmtId="37" fontId="32" fillId="0" borderId="0"/>
    <xf numFmtId="197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4" fontId="0" fillId="0" borderId="0" xfId="0" applyNumberFormat="1" applyAlignment="1" applyProtection="1">
      <alignment horizontal="right"/>
      <protection locked="0"/>
    </xf>
    <xf numFmtId="184" fontId="0" fillId="0" borderId="6" xfId="0" applyNumberFormat="1" applyBorder="1" applyAlignment="1" applyProtection="1">
      <alignment horizontal="right" vertical="center" wrapText="1"/>
    </xf>
    <xf numFmtId="184" fontId="5" fillId="0" borderId="3" xfId="128" applyNumberFormat="1" applyFont="1" applyBorder="1" applyAlignment="1" applyProtection="1">
      <alignment horizontal="right"/>
    </xf>
    <xf numFmtId="184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9" fontId="5" fillId="0" borderId="3" xfId="128" applyNumberFormat="1" applyFont="1" applyBorder="1" applyAlignment="1" applyProtection="1">
      <alignment horizontal="right"/>
    </xf>
    <xf numFmtId="179" fontId="5" fillId="0" borderId="3" xfId="128" applyNumberFormat="1" applyFont="1" applyBorder="1" applyAlignment="1" applyProtection="1">
      <alignment horizontal="right"/>
      <protection locked="0"/>
    </xf>
    <xf numFmtId="43" fontId="5" fillId="0" borderId="3" xfId="128" applyNumberFormat="1" applyFont="1" applyBorder="1" applyAlignment="1" applyProtection="1">
      <alignment horizontal="right"/>
      <protection locked="0"/>
    </xf>
    <xf numFmtId="178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3" fillId="0" borderId="3" xfId="128" applyNumberFormat="1" applyFont="1" applyBorder="1" applyAlignment="1" applyProtection="1">
      <alignment horizontal="right"/>
    </xf>
    <xf numFmtId="185" fontId="4" fillId="0" borderId="0" xfId="0" applyNumberFormat="1" applyFont="1" applyAlignment="1" applyProtection="1">
      <alignment horizontal="right"/>
      <protection locked="0"/>
    </xf>
    <xf numFmtId="185" fontId="5" fillId="0" borderId="3" xfId="128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7" fontId="8" fillId="0" borderId="0" xfId="0" applyNumberFormat="1" applyFont="1" applyFill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87" fontId="4" fillId="0" borderId="3" xfId="0" applyNumberFormat="1" applyFont="1" applyBorder="1" applyAlignment="1" applyProtection="1">
      <alignment horizontal="center" vertical="distributed"/>
      <protection locked="0"/>
    </xf>
    <xf numFmtId="185" fontId="6" fillId="0" borderId="0" xfId="0" applyNumberFormat="1" applyFont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2" fontId="4" fillId="0" borderId="3" xfId="0" applyNumberFormat="1" applyFont="1" applyBorder="1" applyAlignment="1" applyProtection="1">
      <alignment horizontal="center" vertical="center" wrapText="1"/>
      <protection locked="0"/>
    </xf>
    <xf numFmtId="179" fontId="0" fillId="0" borderId="6" xfId="0" applyNumberFormat="1" applyBorder="1" applyAlignment="1" applyProtection="1">
      <alignment horizontal="right" vertical="center" wrapText="1"/>
    </xf>
    <xf numFmtId="181" fontId="5" fillId="0" borderId="3" xfId="128" applyNumberFormat="1" applyFont="1" applyBorder="1" applyAlignment="1" applyProtection="1">
      <alignment horizontal="right"/>
      <protection locked="0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5" fontId="59" fillId="0" borderId="3" xfId="128" applyNumberFormat="1" applyFont="1" applyBorder="1" applyAlignment="1" applyProtection="1">
      <alignment horizontal="right"/>
    </xf>
    <xf numFmtId="182" fontId="59" fillId="0" borderId="3" xfId="128" applyNumberFormat="1" applyFont="1" applyBorder="1" applyAlignment="1" applyProtection="1">
      <alignment horizontal="right"/>
    </xf>
    <xf numFmtId="185" fontId="59" fillId="46" borderId="3" xfId="0" applyNumberFormat="1" applyFont="1" applyFill="1" applyBorder="1" applyAlignment="1" applyProtection="1">
      <alignment horizontal="right" vertical="center"/>
    </xf>
    <xf numFmtId="185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128" applyNumberFormat="1" applyFont="1" applyBorder="1" applyAlignment="1" applyProtection="1">
      <alignment horizontal="right"/>
      <protection locked="0"/>
    </xf>
    <xf numFmtId="185" fontId="60" fillId="0" borderId="3" xfId="128" applyNumberFormat="1" applyFont="1" applyBorder="1" applyAlignment="1" applyProtection="1">
      <alignment horizontal="right"/>
    </xf>
    <xf numFmtId="185" fontId="59" fillId="46" borderId="6" xfId="0" applyNumberFormat="1" applyFont="1" applyFill="1" applyBorder="1" applyAlignment="1" applyProtection="1">
      <alignment horizontal="right" vertical="center"/>
    </xf>
    <xf numFmtId="0" fontId="61" fillId="46" borderId="3" xfId="0" applyNumberFormat="1" applyFont="1" applyFill="1" applyBorder="1" applyAlignment="1" applyProtection="1">
      <alignment vertical="center" wrapText="1"/>
    </xf>
    <xf numFmtId="185" fontId="60" fillId="0" borderId="6" xfId="0" applyNumberFormat="1" applyFont="1" applyBorder="1" applyAlignment="1" applyProtection="1">
      <alignment horizontal="right" vertical="center"/>
      <protection locked="0"/>
    </xf>
    <xf numFmtId="0" fontId="16" fillId="48" borderId="3" xfId="0" applyNumberFormat="1" applyFont="1" applyFill="1" applyBorder="1" applyAlignment="1" applyProtection="1">
      <alignment horizontal="left" vertical="center"/>
    </xf>
    <xf numFmtId="0" fontId="10" fillId="48" borderId="3" xfId="0" applyNumberFormat="1" applyFont="1" applyFill="1" applyBorder="1" applyAlignment="1" applyProtection="1">
      <alignment horizontal="left" vertical="center"/>
    </xf>
    <xf numFmtId="0" fontId="10" fillId="48" borderId="18" xfId="0" applyNumberFormat="1" applyFont="1" applyFill="1" applyBorder="1" applyAlignment="1" applyProtection="1">
      <alignment horizontal="left" vertical="center"/>
    </xf>
    <xf numFmtId="186" fontId="60" fillId="0" borderId="3" xfId="95" applyNumberFormat="1" applyFont="1" applyFill="1" applyBorder="1" applyAlignment="1" applyProtection="1">
      <alignment horizontal="right" vertical="center"/>
      <protection locked="0"/>
    </xf>
    <xf numFmtId="180" fontId="59" fillId="0" borderId="3" xfId="128" applyNumberFormat="1" applyFont="1" applyBorder="1" applyAlignment="1" applyProtection="1">
      <alignment horizontal="right"/>
    </xf>
    <xf numFmtId="180" fontId="60" fillId="0" borderId="3" xfId="128" applyNumberFormat="1" applyFont="1" applyBorder="1" applyAlignment="1" applyProtection="1">
      <alignment horizontal="right"/>
    </xf>
    <xf numFmtId="186" fontId="5" fillId="0" borderId="3" xfId="95" applyNumberFormat="1" applyFont="1" applyFill="1" applyBorder="1" applyAlignment="1" applyProtection="1">
      <alignment horizontal="center" vertical="center"/>
      <protection locked="0"/>
    </xf>
    <xf numFmtId="180" fontId="5" fillId="0" borderId="3" xfId="95" applyNumberFormat="1" applyFont="1" applyBorder="1" applyAlignment="1" applyProtection="1">
      <alignment horizontal="right"/>
    </xf>
    <xf numFmtId="185" fontId="4" fillId="0" borderId="18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5" fontId="4" fillId="0" borderId="17" xfId="0" applyNumberFormat="1" applyFont="1" applyBorder="1" applyAlignment="1" applyProtection="1">
      <alignment horizontal="center" vertical="distributed"/>
      <protection locked="0"/>
    </xf>
    <xf numFmtId="185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184" fontId="4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SheetLayoutView="7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P17" sqref="P17"/>
    </sheetView>
  </sheetViews>
  <sheetFormatPr defaultRowHeight="14.25"/>
  <cols>
    <col min="1" max="1" width="30.625" style="4" customWidth="1"/>
    <col min="2" max="2" width="9.125" style="4" customWidth="1"/>
    <col min="3" max="3" width="12" style="33" customWidth="1"/>
    <col min="4" max="4" width="10.5" style="33" customWidth="1"/>
    <col min="5" max="5" width="11.375" style="33" customWidth="1"/>
    <col min="6" max="6" width="10.125" style="33" customWidth="1"/>
    <col min="7" max="7" width="11.625" style="33" customWidth="1"/>
    <col min="8" max="8" width="11.25" style="41" customWidth="1"/>
    <col min="9" max="9" width="10.75" style="43" customWidth="1"/>
    <col min="10" max="14" width="9" style="33"/>
    <col min="15" max="16" width="9" style="30"/>
    <col min="17" max="16384" width="9" style="4"/>
  </cols>
  <sheetData>
    <row r="1" spans="1:16" ht="25.5" customHeight="1">
      <c r="A1" s="75" t="s">
        <v>83</v>
      </c>
      <c r="B1" s="75"/>
      <c r="C1" s="75"/>
      <c r="D1" s="75"/>
      <c r="E1" s="75"/>
      <c r="F1" s="75"/>
      <c r="G1" s="75"/>
      <c r="H1" s="75"/>
      <c r="I1" s="75"/>
    </row>
    <row r="2" spans="1:16" ht="25.5" customHeight="1">
      <c r="A2" s="5"/>
      <c r="B2" s="6"/>
      <c r="C2" s="34"/>
      <c r="D2" s="34"/>
      <c r="E2" s="34"/>
      <c r="F2" s="34"/>
      <c r="G2" s="35"/>
      <c r="H2" s="40" t="s">
        <v>19</v>
      </c>
      <c r="I2" s="42"/>
    </row>
    <row r="3" spans="1:16" s="48" customFormat="1" ht="15" customHeight="1">
      <c r="A3" s="78" t="s">
        <v>20</v>
      </c>
      <c r="B3" s="80" t="s">
        <v>21</v>
      </c>
      <c r="C3" s="76" t="s">
        <v>22</v>
      </c>
      <c r="D3" s="76" t="s">
        <v>23</v>
      </c>
      <c r="E3" s="76" t="s">
        <v>24</v>
      </c>
      <c r="F3" s="76" t="s">
        <v>1</v>
      </c>
      <c r="G3" s="76" t="s">
        <v>25</v>
      </c>
      <c r="H3" s="73" t="s">
        <v>26</v>
      </c>
      <c r="I3" s="74"/>
      <c r="J3" s="46"/>
      <c r="K3" s="46"/>
      <c r="L3" s="46"/>
      <c r="M3" s="46"/>
      <c r="N3" s="46"/>
      <c r="O3" s="47"/>
      <c r="P3" s="47"/>
    </row>
    <row r="4" spans="1:16" s="48" customFormat="1" ht="15" customHeight="1">
      <c r="A4" s="79"/>
      <c r="B4" s="81"/>
      <c r="C4" s="77"/>
      <c r="D4" s="77"/>
      <c r="E4" s="77"/>
      <c r="F4" s="77"/>
      <c r="G4" s="77"/>
      <c r="H4" s="49" t="s">
        <v>2</v>
      </c>
      <c r="I4" s="45" t="s">
        <v>27</v>
      </c>
      <c r="J4" s="46"/>
      <c r="K4" s="46"/>
      <c r="L4" s="46"/>
      <c r="M4" s="46"/>
      <c r="N4" s="46"/>
      <c r="O4" s="47"/>
      <c r="P4" s="47"/>
    </row>
    <row r="5" spans="1:16" s="18" customFormat="1" ht="21.75" customHeight="1">
      <c r="A5" s="52" t="s">
        <v>28</v>
      </c>
      <c r="B5" s="53">
        <v>100</v>
      </c>
      <c r="C5" s="54">
        <f>C6+C39</f>
        <v>106539</v>
      </c>
      <c r="D5" s="54">
        <f>D6+D39</f>
        <v>10139</v>
      </c>
      <c r="E5" s="54">
        <f>E6+E39</f>
        <v>71056</v>
      </c>
      <c r="F5" s="68">
        <f>IF(C5&lt;&gt;0,ROUND(E5/C5,4)*100,0)</f>
        <v>66.69</v>
      </c>
      <c r="G5" s="54">
        <f>G6+G39</f>
        <v>54370</v>
      </c>
      <c r="H5" s="55">
        <f>E5-G5</f>
        <v>16686</v>
      </c>
      <c r="I5" s="69">
        <f t="shared" ref="I5:I10" si="0">H5/G5*100</f>
        <v>30.689718594813314</v>
      </c>
      <c r="J5" s="38"/>
      <c r="K5" s="38"/>
      <c r="L5" s="38"/>
      <c r="M5" s="38"/>
      <c r="N5" s="38"/>
      <c r="O5" s="32"/>
      <c r="P5" s="32"/>
    </row>
    <row r="6" spans="1:16" s="18" customFormat="1" ht="21.75" customHeight="1">
      <c r="A6" s="15" t="s">
        <v>29</v>
      </c>
      <c r="B6" s="53">
        <v>200</v>
      </c>
      <c r="C6" s="54">
        <f>C7+C25</f>
        <v>76539</v>
      </c>
      <c r="D6" s="54">
        <f>D7+D25</f>
        <v>5002</v>
      </c>
      <c r="E6" s="54">
        <f>E7+E25</f>
        <v>47668</v>
      </c>
      <c r="F6" s="68">
        <f>IF(C6&lt;&gt;0,ROUND(E6/C6,4)*100,0)</f>
        <v>62.28</v>
      </c>
      <c r="G6" s="54">
        <f>G7+G25</f>
        <v>43699</v>
      </c>
      <c r="H6" s="55">
        <f t="shared" ref="H6:H39" si="1">E6-G6</f>
        <v>3969</v>
      </c>
      <c r="I6" s="69">
        <f t="shared" si="0"/>
        <v>9.0825877022357488</v>
      </c>
      <c r="J6" s="38"/>
      <c r="K6" s="38"/>
      <c r="L6" s="38"/>
      <c r="M6" s="38"/>
      <c r="N6" s="38"/>
      <c r="O6" s="32"/>
      <c r="P6" s="32"/>
    </row>
    <row r="7" spans="1:16" s="18" customFormat="1" ht="21.75" customHeight="1">
      <c r="A7" s="15" t="s">
        <v>30</v>
      </c>
      <c r="B7" s="53"/>
      <c r="C7" s="54">
        <f>SUM(C8:C24)</f>
        <v>55888</v>
      </c>
      <c r="D7" s="54">
        <f>SUM(D8:D24)</f>
        <v>2996</v>
      </c>
      <c r="E7" s="54">
        <f>SUM(E8:E24)</f>
        <v>29124</v>
      </c>
      <c r="F7" s="68">
        <f>IF(C7&lt;&gt;0,ROUND(E7/C7,4)*100,0)</f>
        <v>52.11</v>
      </c>
      <c r="G7" s="54">
        <f>SUM(G8:G24)</f>
        <v>30404</v>
      </c>
      <c r="H7" s="55">
        <f t="shared" si="1"/>
        <v>-1280</v>
      </c>
      <c r="I7" s="69">
        <f t="shared" si="0"/>
        <v>-4.2099723720563089</v>
      </c>
      <c r="J7" s="38"/>
      <c r="K7" s="38"/>
      <c r="L7" s="38"/>
      <c r="M7" s="38"/>
      <c r="N7" s="38"/>
      <c r="O7" s="32"/>
      <c r="P7" s="32"/>
    </row>
    <row r="8" spans="1:16" s="7" customFormat="1" ht="21.75" customHeight="1">
      <c r="A8" s="17" t="s">
        <v>31</v>
      </c>
      <c r="B8" s="53">
        <v>201</v>
      </c>
      <c r="C8" s="56">
        <v>22150</v>
      </c>
      <c r="D8" s="60">
        <v>1493</v>
      </c>
      <c r="E8" s="57">
        <v>11931</v>
      </c>
      <c r="F8" s="68">
        <f>IF(C8&lt;&gt;0,ROUND(E8/C8,4)*100,0)</f>
        <v>53.86</v>
      </c>
      <c r="G8" s="57">
        <v>12391</v>
      </c>
      <c r="H8" s="58">
        <f t="shared" si="1"/>
        <v>-460</v>
      </c>
      <c r="I8" s="70">
        <f t="shared" si="0"/>
        <v>-3.7123718828181747</v>
      </c>
      <c r="J8" s="36"/>
      <c r="K8" s="36"/>
      <c r="L8" s="36"/>
      <c r="M8" s="36"/>
      <c r="N8" s="36"/>
      <c r="O8" s="31"/>
      <c r="P8" s="31"/>
    </row>
    <row r="9" spans="1:16" s="7" customFormat="1" ht="21.75" customHeight="1">
      <c r="A9" s="17" t="s">
        <v>32</v>
      </c>
      <c r="B9" s="53">
        <v>202</v>
      </c>
      <c r="C9" s="56">
        <v>50</v>
      </c>
      <c r="D9" s="60"/>
      <c r="E9" s="57"/>
      <c r="F9" s="68">
        <f t="shared" ref="F9:F39" si="2">IF(C9&lt;&gt;0,ROUND(E9/C9,4)*100,0)</f>
        <v>0</v>
      </c>
      <c r="G9" s="57">
        <v>11</v>
      </c>
      <c r="H9" s="58">
        <f t="shared" si="1"/>
        <v>-11</v>
      </c>
      <c r="I9" s="70">
        <f t="shared" si="0"/>
        <v>-100</v>
      </c>
      <c r="J9" s="36"/>
      <c r="K9" s="36"/>
      <c r="L9" s="36"/>
      <c r="M9" s="36"/>
      <c r="N9" s="36"/>
      <c r="O9" s="31"/>
      <c r="P9" s="31"/>
    </row>
    <row r="10" spans="1:16" s="7" customFormat="1" ht="21.75" customHeight="1">
      <c r="A10" s="17" t="s">
        <v>33</v>
      </c>
      <c r="B10" s="53">
        <v>203</v>
      </c>
      <c r="C10" s="56">
        <v>2070</v>
      </c>
      <c r="D10" s="60">
        <v>211</v>
      </c>
      <c r="E10" s="57">
        <v>1100</v>
      </c>
      <c r="F10" s="68">
        <f t="shared" si="2"/>
        <v>53.14</v>
      </c>
      <c r="G10" s="57">
        <v>1282</v>
      </c>
      <c r="H10" s="58">
        <f t="shared" si="1"/>
        <v>-182</v>
      </c>
      <c r="I10" s="70">
        <f t="shared" si="0"/>
        <v>-14.19656786271451</v>
      </c>
      <c r="J10" s="36"/>
      <c r="K10" s="36"/>
      <c r="L10" s="36"/>
      <c r="M10" s="36"/>
      <c r="N10" s="36"/>
      <c r="O10" s="31"/>
      <c r="P10" s="31"/>
    </row>
    <row r="11" spans="1:16" s="7" customFormat="1" ht="21.75" customHeight="1">
      <c r="A11" s="17" t="s">
        <v>34</v>
      </c>
      <c r="B11" s="53">
        <v>204</v>
      </c>
      <c r="C11" s="56"/>
      <c r="D11" s="60"/>
      <c r="E11" s="57"/>
      <c r="F11" s="68">
        <f t="shared" si="2"/>
        <v>0</v>
      </c>
      <c r="G11" s="57"/>
      <c r="H11" s="58">
        <f t="shared" si="1"/>
        <v>0</v>
      </c>
      <c r="I11" s="70"/>
      <c r="J11" s="36"/>
      <c r="K11" s="36"/>
      <c r="L11" s="36"/>
      <c r="M11" s="36"/>
      <c r="N11" s="36"/>
      <c r="O11" s="31"/>
      <c r="P11" s="31"/>
    </row>
    <row r="12" spans="1:16" s="7" customFormat="1" ht="21.75" customHeight="1">
      <c r="A12" s="17" t="s">
        <v>35</v>
      </c>
      <c r="B12" s="53">
        <v>205</v>
      </c>
      <c r="C12" s="56">
        <v>1318</v>
      </c>
      <c r="D12" s="60">
        <v>48</v>
      </c>
      <c r="E12" s="57">
        <v>972</v>
      </c>
      <c r="F12" s="68">
        <f t="shared" si="2"/>
        <v>73.75</v>
      </c>
      <c r="G12" s="57">
        <v>818</v>
      </c>
      <c r="H12" s="58">
        <f t="shared" si="1"/>
        <v>154</v>
      </c>
      <c r="I12" s="70">
        <f>H12/G12*100</f>
        <v>18.82640586797066</v>
      </c>
      <c r="J12" s="36"/>
      <c r="K12" s="36"/>
      <c r="L12" s="36"/>
      <c r="M12" s="36"/>
      <c r="N12" s="36"/>
      <c r="O12" s="31"/>
      <c r="P12" s="31"/>
    </row>
    <row r="13" spans="1:16" s="7" customFormat="1" ht="21.75" customHeight="1">
      <c r="A13" s="17" t="s">
        <v>36</v>
      </c>
      <c r="B13" s="53">
        <v>206</v>
      </c>
      <c r="C13" s="56">
        <v>18</v>
      </c>
      <c r="D13" s="60">
        <v>1</v>
      </c>
      <c r="E13" s="57">
        <v>13</v>
      </c>
      <c r="F13" s="68">
        <f t="shared" si="2"/>
        <v>72.22</v>
      </c>
      <c r="G13" s="57">
        <v>10</v>
      </c>
      <c r="H13" s="58">
        <f t="shared" si="1"/>
        <v>3</v>
      </c>
      <c r="I13" s="70">
        <f>H13/G13*100</f>
        <v>30</v>
      </c>
      <c r="J13" s="36"/>
      <c r="K13" s="36"/>
      <c r="L13" s="36"/>
      <c r="M13" s="36"/>
      <c r="N13" s="36"/>
      <c r="O13" s="31"/>
      <c r="P13" s="31"/>
    </row>
    <row r="14" spans="1:16" s="7" customFormat="1" ht="21.75" customHeight="1">
      <c r="A14" s="17" t="s">
        <v>37</v>
      </c>
      <c r="B14" s="53">
        <v>208</v>
      </c>
      <c r="C14" s="56">
        <v>8147</v>
      </c>
      <c r="D14" s="60">
        <v>515</v>
      </c>
      <c r="E14" s="57">
        <v>4275</v>
      </c>
      <c r="F14" s="68">
        <f t="shared" si="2"/>
        <v>52.470000000000006</v>
      </c>
      <c r="G14" s="57">
        <v>4511</v>
      </c>
      <c r="H14" s="58">
        <f t="shared" si="1"/>
        <v>-236</v>
      </c>
      <c r="I14" s="70">
        <f t="shared" ref="I14:I21" si="3">H14/G14*100</f>
        <v>-5.2316559521170474</v>
      </c>
      <c r="J14" s="36"/>
      <c r="K14" s="36"/>
      <c r="L14" s="36"/>
      <c r="M14" s="36"/>
      <c r="N14" s="36"/>
      <c r="O14" s="31"/>
      <c r="P14" s="31"/>
    </row>
    <row r="15" spans="1:16" s="7" customFormat="1" ht="21.75" customHeight="1">
      <c r="A15" s="17" t="s">
        <v>38</v>
      </c>
      <c r="B15" s="53">
        <v>209</v>
      </c>
      <c r="C15" s="56">
        <v>3800</v>
      </c>
      <c r="D15" s="60">
        <v>68</v>
      </c>
      <c r="E15" s="57">
        <v>1981</v>
      </c>
      <c r="F15" s="68">
        <f t="shared" si="2"/>
        <v>52.129999999999995</v>
      </c>
      <c r="G15" s="57">
        <v>2463</v>
      </c>
      <c r="H15" s="58">
        <f t="shared" si="1"/>
        <v>-482</v>
      </c>
      <c r="I15" s="70">
        <f t="shared" si="3"/>
        <v>-19.569630531871702</v>
      </c>
      <c r="J15" s="36"/>
      <c r="K15" s="36"/>
      <c r="L15" s="36"/>
      <c r="M15" s="36"/>
      <c r="N15" s="36"/>
      <c r="O15" s="31"/>
      <c r="P15" s="31"/>
    </row>
    <row r="16" spans="1:16" s="7" customFormat="1" ht="21.75" customHeight="1">
      <c r="A16" s="17" t="s">
        <v>39</v>
      </c>
      <c r="B16" s="53">
        <v>210</v>
      </c>
      <c r="C16" s="56">
        <v>1185</v>
      </c>
      <c r="D16" s="60">
        <v>110</v>
      </c>
      <c r="E16" s="57">
        <v>829</v>
      </c>
      <c r="F16" s="68">
        <f t="shared" si="2"/>
        <v>69.959999999999994</v>
      </c>
      <c r="G16" s="57">
        <v>641</v>
      </c>
      <c r="H16" s="58">
        <f t="shared" si="1"/>
        <v>188</v>
      </c>
      <c r="I16" s="70">
        <f t="shared" si="3"/>
        <v>29.329173166926676</v>
      </c>
      <c r="J16" s="36"/>
      <c r="K16" s="36"/>
      <c r="L16" s="36"/>
      <c r="M16" s="36"/>
      <c r="N16" s="36"/>
      <c r="O16" s="31"/>
      <c r="P16" s="31"/>
    </row>
    <row r="17" spans="1:16" s="7" customFormat="1" ht="21.75" customHeight="1">
      <c r="A17" s="17" t="s">
        <v>40</v>
      </c>
      <c r="B17" s="53">
        <v>211</v>
      </c>
      <c r="C17" s="56">
        <v>2610</v>
      </c>
      <c r="D17" s="60">
        <v>21</v>
      </c>
      <c r="E17" s="57">
        <v>1609</v>
      </c>
      <c r="F17" s="68">
        <f t="shared" si="2"/>
        <v>61.650000000000006</v>
      </c>
      <c r="G17" s="57">
        <v>1327</v>
      </c>
      <c r="H17" s="58">
        <f t="shared" si="1"/>
        <v>282</v>
      </c>
      <c r="I17" s="70">
        <f t="shared" si="3"/>
        <v>21.250941974378296</v>
      </c>
      <c r="J17" s="36"/>
      <c r="K17" s="36"/>
      <c r="L17" s="36"/>
      <c r="M17" s="36"/>
      <c r="N17" s="36"/>
      <c r="O17" s="31"/>
      <c r="P17" s="31"/>
    </row>
    <row r="18" spans="1:16" s="7" customFormat="1" ht="21.75" customHeight="1">
      <c r="A18" s="17" t="s">
        <v>41</v>
      </c>
      <c r="B18" s="53">
        <v>212</v>
      </c>
      <c r="C18" s="56">
        <v>4350</v>
      </c>
      <c r="D18" s="60">
        <v>58</v>
      </c>
      <c r="E18" s="57">
        <v>1517</v>
      </c>
      <c r="F18" s="68">
        <f t="shared" si="2"/>
        <v>34.870000000000005</v>
      </c>
      <c r="G18" s="57">
        <v>1424</v>
      </c>
      <c r="H18" s="58">
        <f t="shared" si="1"/>
        <v>93</v>
      </c>
      <c r="I18" s="70">
        <f t="shared" si="3"/>
        <v>6.5308988764044953</v>
      </c>
      <c r="J18" s="36"/>
      <c r="K18" s="36"/>
      <c r="L18" s="36"/>
      <c r="M18" s="36"/>
      <c r="N18" s="36"/>
      <c r="O18" s="31"/>
      <c r="P18" s="31"/>
    </row>
    <row r="19" spans="1:16" s="7" customFormat="1" ht="21.75" customHeight="1">
      <c r="A19" s="17" t="s">
        <v>79</v>
      </c>
      <c r="B19" s="53">
        <v>213</v>
      </c>
      <c r="C19" s="56">
        <v>1400</v>
      </c>
      <c r="D19" s="60">
        <v>67</v>
      </c>
      <c r="E19" s="57">
        <v>785</v>
      </c>
      <c r="F19" s="68">
        <f t="shared" si="2"/>
        <v>56.07</v>
      </c>
      <c r="G19" s="57">
        <v>863</v>
      </c>
      <c r="H19" s="58">
        <f t="shared" si="1"/>
        <v>-78</v>
      </c>
      <c r="I19" s="70">
        <f t="shared" si="3"/>
        <v>-9.0382387022016211</v>
      </c>
      <c r="J19" s="36"/>
      <c r="K19" s="36"/>
      <c r="L19" s="36"/>
      <c r="M19" s="36"/>
      <c r="N19" s="36"/>
      <c r="O19" s="31"/>
      <c r="P19" s="31"/>
    </row>
    <row r="20" spans="1:16" s="7" customFormat="1" ht="21.75" customHeight="1">
      <c r="A20" s="17" t="s">
        <v>42</v>
      </c>
      <c r="B20" s="53">
        <v>214</v>
      </c>
      <c r="C20" s="56">
        <v>950</v>
      </c>
      <c r="D20" s="60"/>
      <c r="E20" s="57"/>
      <c r="F20" s="68">
        <f t="shared" si="2"/>
        <v>0</v>
      </c>
      <c r="G20" s="57">
        <v>888</v>
      </c>
      <c r="H20" s="58">
        <f t="shared" si="1"/>
        <v>-888</v>
      </c>
      <c r="I20" s="70">
        <f t="shared" si="3"/>
        <v>-100</v>
      </c>
      <c r="J20" s="36"/>
      <c r="K20" s="36"/>
      <c r="L20" s="36"/>
      <c r="M20" s="36"/>
      <c r="N20" s="36"/>
      <c r="O20" s="31"/>
      <c r="P20" s="31"/>
    </row>
    <row r="21" spans="1:16" s="7" customFormat="1" ht="21.75" customHeight="1">
      <c r="A21" s="17" t="s">
        <v>43</v>
      </c>
      <c r="B21" s="53">
        <v>215</v>
      </c>
      <c r="C21" s="56">
        <v>7515</v>
      </c>
      <c r="D21" s="60">
        <v>376</v>
      </c>
      <c r="E21" s="57">
        <v>4038</v>
      </c>
      <c r="F21" s="68">
        <f t="shared" si="2"/>
        <v>53.73</v>
      </c>
      <c r="G21" s="57">
        <v>3744</v>
      </c>
      <c r="H21" s="58">
        <f t="shared" si="1"/>
        <v>294</v>
      </c>
      <c r="I21" s="70">
        <f t="shared" si="3"/>
        <v>7.8525641025641022</v>
      </c>
      <c r="J21" s="36"/>
      <c r="K21" s="36"/>
      <c r="L21" s="36"/>
      <c r="M21" s="36"/>
      <c r="N21" s="36"/>
      <c r="O21" s="31"/>
      <c r="P21" s="31"/>
    </row>
    <row r="22" spans="1:16" s="7" customFormat="1" ht="21.75" customHeight="1">
      <c r="A22" s="17" t="s">
        <v>44</v>
      </c>
      <c r="B22" s="53">
        <v>216</v>
      </c>
      <c r="C22" s="56">
        <v>275</v>
      </c>
      <c r="D22" s="60"/>
      <c r="E22" s="57"/>
      <c r="F22" s="68">
        <f t="shared" si="2"/>
        <v>0</v>
      </c>
      <c r="G22" s="57"/>
      <c r="H22" s="58">
        <f t="shared" ref="H22:H24" si="4">E22-G22</f>
        <v>0</v>
      </c>
      <c r="I22" s="70"/>
      <c r="J22" s="36"/>
      <c r="K22" s="36"/>
      <c r="L22" s="36"/>
      <c r="M22" s="36"/>
      <c r="N22" s="36"/>
      <c r="O22" s="31"/>
      <c r="P22" s="31"/>
    </row>
    <row r="23" spans="1:16" s="7" customFormat="1" ht="21.75" customHeight="1">
      <c r="A23" s="17" t="s">
        <v>58</v>
      </c>
      <c r="B23" s="53">
        <v>217</v>
      </c>
      <c r="C23" s="56">
        <v>50</v>
      </c>
      <c r="D23" s="60">
        <v>28</v>
      </c>
      <c r="E23" s="57">
        <v>70</v>
      </c>
      <c r="F23" s="68">
        <f t="shared" si="2"/>
        <v>140</v>
      </c>
      <c r="G23" s="39">
        <v>31</v>
      </c>
      <c r="H23" s="58">
        <f t="shared" si="4"/>
        <v>39</v>
      </c>
      <c r="I23" s="70">
        <f t="shared" ref="I23" si="5">H23/G23*100</f>
        <v>125.80645161290323</v>
      </c>
      <c r="J23" s="36"/>
      <c r="K23" s="36"/>
      <c r="L23" s="36"/>
      <c r="M23" s="36"/>
      <c r="N23" s="36"/>
      <c r="O23" s="31"/>
      <c r="P23" s="31"/>
    </row>
    <row r="24" spans="1:16" s="7" customFormat="1" ht="21.75" customHeight="1">
      <c r="A24" s="17" t="s">
        <v>80</v>
      </c>
      <c r="B24" s="53"/>
      <c r="C24" s="56"/>
      <c r="D24" s="60"/>
      <c r="E24" s="57">
        <v>4</v>
      </c>
      <c r="F24" s="68">
        <f t="shared" si="2"/>
        <v>0</v>
      </c>
      <c r="G24" s="57"/>
      <c r="H24" s="58">
        <f t="shared" si="4"/>
        <v>4</v>
      </c>
      <c r="I24" s="70"/>
      <c r="J24" s="36"/>
      <c r="K24" s="36"/>
      <c r="L24" s="36"/>
      <c r="M24" s="36"/>
      <c r="N24" s="36"/>
      <c r="O24" s="31"/>
      <c r="P24" s="31"/>
    </row>
    <row r="25" spans="1:16" s="18" customFormat="1" ht="21.75" customHeight="1">
      <c r="A25" s="15" t="s">
        <v>45</v>
      </c>
      <c r="B25" s="53"/>
      <c r="C25" s="54">
        <f>SUM(C26,C32:C38)</f>
        <v>20651</v>
      </c>
      <c r="D25" s="54">
        <f>SUM(D26,D32:D38)</f>
        <v>2006</v>
      </c>
      <c r="E25" s="54">
        <f>SUM(E26,E32:E38)</f>
        <v>18544</v>
      </c>
      <c r="F25" s="68">
        <f t="shared" si="2"/>
        <v>89.8</v>
      </c>
      <c r="G25" s="37">
        <f>SUM(G26,G32:G38)</f>
        <v>13295</v>
      </c>
      <c r="H25" s="55">
        <f t="shared" si="1"/>
        <v>5249</v>
      </c>
      <c r="I25" s="69">
        <f>H25/G25*100</f>
        <v>39.481007897705908</v>
      </c>
      <c r="J25" s="38"/>
      <c r="K25" s="38"/>
      <c r="L25" s="38"/>
      <c r="M25" s="38"/>
      <c r="N25" s="38"/>
      <c r="O25" s="32"/>
      <c r="P25" s="32"/>
    </row>
    <row r="26" spans="1:16" s="7" customFormat="1" ht="21.75" customHeight="1">
      <c r="A26" s="17" t="s">
        <v>46</v>
      </c>
      <c r="B26" s="53">
        <v>218</v>
      </c>
      <c r="C26" s="56">
        <f>SUM(C27:C31)</f>
        <v>1470</v>
      </c>
      <c r="D26" s="56">
        <f t="shared" ref="D26:E26" si="6">SUM(D27:D31)</f>
        <v>88</v>
      </c>
      <c r="E26" s="56">
        <f t="shared" si="6"/>
        <v>756</v>
      </c>
      <c r="F26" s="68">
        <f t="shared" si="2"/>
        <v>51.43</v>
      </c>
      <c r="G26" s="57">
        <f>SUM(G27:G31)</f>
        <v>2015</v>
      </c>
      <c r="H26" s="58">
        <f t="shared" si="1"/>
        <v>-1259</v>
      </c>
      <c r="I26" s="70">
        <f>H26/G26*100</f>
        <v>-62.481389578163771</v>
      </c>
      <c r="J26" s="36"/>
      <c r="K26" s="36"/>
      <c r="L26" s="36"/>
      <c r="M26" s="36"/>
      <c r="N26" s="36"/>
      <c r="O26" s="31"/>
      <c r="P26" s="31"/>
    </row>
    <row r="27" spans="1:16" s="7" customFormat="1" ht="21.75" customHeight="1">
      <c r="A27" s="12" t="s">
        <v>47</v>
      </c>
      <c r="B27" s="59">
        <v>159</v>
      </c>
      <c r="C27" s="56">
        <v>1400</v>
      </c>
      <c r="D27" s="57">
        <v>87</v>
      </c>
      <c r="E27" s="57">
        <v>728</v>
      </c>
      <c r="F27" s="68">
        <f t="shared" si="2"/>
        <v>52</v>
      </c>
      <c r="G27" s="57">
        <v>754</v>
      </c>
      <c r="H27" s="58">
        <f t="shared" si="1"/>
        <v>-26</v>
      </c>
      <c r="I27" s="70">
        <f>H27/G27*100</f>
        <v>-3.4482758620689653</v>
      </c>
      <c r="J27" s="36"/>
      <c r="K27" s="36"/>
      <c r="L27" s="36"/>
      <c r="M27" s="36"/>
      <c r="N27" s="36"/>
      <c r="O27" s="31"/>
      <c r="P27" s="31"/>
    </row>
    <row r="28" spans="1:16" s="7" customFormat="1" ht="21.75" customHeight="1">
      <c r="A28" s="11" t="s">
        <v>48</v>
      </c>
      <c r="B28" s="59"/>
      <c r="C28" s="56">
        <v>70</v>
      </c>
      <c r="D28" s="57">
        <v>1</v>
      </c>
      <c r="E28" s="57">
        <v>28</v>
      </c>
      <c r="F28" s="68">
        <f t="shared" si="2"/>
        <v>40</v>
      </c>
      <c r="G28" s="57">
        <v>4</v>
      </c>
      <c r="H28" s="58">
        <f t="shared" si="1"/>
        <v>24</v>
      </c>
      <c r="I28" s="70"/>
      <c r="J28" s="36"/>
      <c r="K28" s="36"/>
      <c r="L28" s="36"/>
      <c r="M28" s="36"/>
      <c r="N28" s="36"/>
      <c r="O28" s="31"/>
      <c r="P28" s="31"/>
    </row>
    <row r="29" spans="1:16" s="7" customFormat="1" ht="21.75" customHeight="1">
      <c r="A29" s="12" t="s">
        <v>49</v>
      </c>
      <c r="B29" s="59"/>
      <c r="C29" s="56"/>
      <c r="D29" s="57"/>
      <c r="E29" s="57"/>
      <c r="F29" s="68">
        <f t="shared" si="2"/>
        <v>0</v>
      </c>
      <c r="G29" s="57">
        <v>204</v>
      </c>
      <c r="H29" s="58">
        <f t="shared" si="1"/>
        <v>-204</v>
      </c>
      <c r="I29" s="70"/>
      <c r="J29" s="36"/>
      <c r="K29" s="36"/>
      <c r="L29" s="36"/>
      <c r="M29" s="36"/>
      <c r="N29" s="36"/>
      <c r="O29" s="31"/>
      <c r="P29" s="31"/>
    </row>
    <row r="30" spans="1:16" s="7" customFormat="1" ht="21.75" customHeight="1">
      <c r="A30" s="12" t="s">
        <v>50</v>
      </c>
      <c r="B30" s="59"/>
      <c r="C30" s="56"/>
      <c r="D30" s="57"/>
      <c r="E30" s="57"/>
      <c r="F30" s="68">
        <f t="shared" si="2"/>
        <v>0</v>
      </c>
      <c r="G30" s="57">
        <v>153</v>
      </c>
      <c r="H30" s="58">
        <f t="shared" si="1"/>
        <v>-153</v>
      </c>
      <c r="I30" s="70"/>
      <c r="J30" s="36"/>
      <c r="K30" s="36"/>
      <c r="L30" s="36"/>
      <c r="M30" s="36"/>
      <c r="N30" s="36"/>
      <c r="O30" s="31"/>
      <c r="P30" s="31"/>
    </row>
    <row r="31" spans="1:16" s="7" customFormat="1" ht="21.75" customHeight="1">
      <c r="A31" s="11" t="s">
        <v>51</v>
      </c>
      <c r="B31" s="59"/>
      <c r="C31" s="56"/>
      <c r="D31" s="57"/>
      <c r="E31" s="57"/>
      <c r="F31" s="68">
        <f t="shared" si="2"/>
        <v>0</v>
      </c>
      <c r="G31" s="57">
        <v>900</v>
      </c>
      <c r="H31" s="58">
        <f t="shared" si="1"/>
        <v>-900</v>
      </c>
      <c r="I31" s="70"/>
      <c r="J31" s="36"/>
      <c r="K31" s="36"/>
      <c r="L31" s="36"/>
      <c r="M31" s="36"/>
      <c r="N31" s="36"/>
      <c r="O31" s="31"/>
      <c r="P31" s="31"/>
    </row>
    <row r="32" spans="1:16" s="7" customFormat="1" ht="21.75" customHeight="1">
      <c r="A32" s="17" t="s">
        <v>52</v>
      </c>
      <c r="B32" s="53">
        <v>219</v>
      </c>
      <c r="C32" s="56">
        <v>700</v>
      </c>
      <c r="D32" s="57">
        <v>81</v>
      </c>
      <c r="E32" s="60">
        <v>277</v>
      </c>
      <c r="F32" s="68">
        <f t="shared" si="2"/>
        <v>39.57</v>
      </c>
      <c r="G32" s="60">
        <v>1053</v>
      </c>
      <c r="H32" s="58">
        <f t="shared" si="1"/>
        <v>-776</v>
      </c>
      <c r="I32" s="70"/>
      <c r="J32" s="36"/>
      <c r="K32" s="36"/>
      <c r="L32" s="36"/>
      <c r="M32" s="36"/>
      <c r="N32" s="36"/>
      <c r="O32" s="31"/>
      <c r="P32" s="31"/>
    </row>
    <row r="33" spans="1:16" s="7" customFormat="1" ht="21.75" customHeight="1">
      <c r="A33" s="17" t="s">
        <v>53</v>
      </c>
      <c r="B33" s="53">
        <v>220</v>
      </c>
      <c r="C33" s="56">
        <v>1015</v>
      </c>
      <c r="D33" s="57">
        <v>1</v>
      </c>
      <c r="E33" s="61">
        <v>1453</v>
      </c>
      <c r="F33" s="68">
        <f t="shared" si="2"/>
        <v>143.15</v>
      </c>
      <c r="G33" s="61">
        <v>1477</v>
      </c>
      <c r="H33" s="58">
        <f t="shared" si="1"/>
        <v>-24</v>
      </c>
      <c r="I33" s="70">
        <f>H33/G33*100</f>
        <v>-1.6249153689911984</v>
      </c>
      <c r="J33" s="36"/>
      <c r="K33" s="36"/>
      <c r="L33" s="36"/>
      <c r="M33" s="36"/>
      <c r="N33" s="36"/>
      <c r="O33" s="31"/>
      <c r="P33" s="31"/>
    </row>
    <row r="34" spans="1:16" s="7" customFormat="1" ht="21.75" customHeight="1">
      <c r="A34" s="17" t="s">
        <v>54</v>
      </c>
      <c r="B34" s="53">
        <v>221</v>
      </c>
      <c r="C34" s="56"/>
      <c r="D34" s="57"/>
      <c r="E34" s="61"/>
      <c r="F34" s="68">
        <f t="shared" si="2"/>
        <v>0</v>
      </c>
      <c r="G34" s="61"/>
      <c r="H34" s="58">
        <f t="shared" si="1"/>
        <v>0</v>
      </c>
      <c r="I34" s="70"/>
      <c r="J34" s="36"/>
      <c r="K34" s="36"/>
      <c r="L34" s="36"/>
      <c r="M34" s="36"/>
      <c r="N34" s="36"/>
      <c r="O34" s="31"/>
      <c r="P34" s="31"/>
    </row>
    <row r="35" spans="1:16" s="7" customFormat="1" ht="21.75" customHeight="1">
      <c r="A35" s="16" t="s">
        <v>55</v>
      </c>
      <c r="B35" s="53">
        <v>222</v>
      </c>
      <c r="C35" s="56">
        <v>16986</v>
      </c>
      <c r="D35" s="57">
        <v>1836</v>
      </c>
      <c r="E35" s="57">
        <v>15084</v>
      </c>
      <c r="F35" s="68">
        <f t="shared" si="2"/>
        <v>88.8</v>
      </c>
      <c r="G35" s="57">
        <v>8228</v>
      </c>
      <c r="H35" s="58">
        <f t="shared" si="1"/>
        <v>6856</v>
      </c>
      <c r="I35" s="70">
        <f t="shared" ref="I35:I38" si="7">H35/G35*100</f>
        <v>83.325230918813816</v>
      </c>
      <c r="J35" s="36"/>
      <c r="K35" s="36"/>
      <c r="L35" s="36"/>
      <c r="M35" s="36"/>
      <c r="N35" s="36"/>
      <c r="O35" s="31"/>
      <c r="P35" s="31"/>
    </row>
    <row r="36" spans="1:16" s="7" customFormat="1" ht="21.75" customHeight="1">
      <c r="A36" s="17" t="s">
        <v>82</v>
      </c>
      <c r="B36" s="53"/>
      <c r="C36" s="56">
        <v>30</v>
      </c>
      <c r="D36" s="57"/>
      <c r="E36" s="57">
        <v>23</v>
      </c>
      <c r="F36" s="68"/>
      <c r="G36" s="57">
        <v>19</v>
      </c>
      <c r="H36" s="58"/>
      <c r="I36" s="70">
        <f t="shared" si="7"/>
        <v>0</v>
      </c>
      <c r="J36" s="36"/>
      <c r="K36" s="36"/>
      <c r="L36" s="36"/>
      <c r="M36" s="36"/>
      <c r="N36" s="36"/>
      <c r="O36" s="31"/>
      <c r="P36" s="31"/>
    </row>
    <row r="37" spans="1:16" s="7" customFormat="1" ht="21.75" customHeight="1">
      <c r="A37" s="17" t="s">
        <v>81</v>
      </c>
      <c r="B37" s="53"/>
      <c r="C37" s="56">
        <v>350</v>
      </c>
      <c r="D37" s="57"/>
      <c r="E37" s="57">
        <v>300</v>
      </c>
      <c r="F37" s="68">
        <f t="shared" si="2"/>
        <v>85.71</v>
      </c>
      <c r="G37" s="57">
        <v>339</v>
      </c>
      <c r="H37" s="58">
        <f t="shared" si="1"/>
        <v>-39</v>
      </c>
      <c r="I37" s="70">
        <f t="shared" si="7"/>
        <v>-11.504424778761061</v>
      </c>
      <c r="J37" s="36"/>
      <c r="K37" s="36"/>
      <c r="L37" s="36"/>
      <c r="M37" s="36"/>
      <c r="N37" s="36"/>
      <c r="O37" s="31"/>
      <c r="P37" s="31"/>
    </row>
    <row r="38" spans="1:16" s="7" customFormat="1" ht="21.75" customHeight="1">
      <c r="A38" s="17" t="s">
        <v>56</v>
      </c>
      <c r="B38" s="53">
        <v>223</v>
      </c>
      <c r="C38" s="56">
        <v>100</v>
      </c>
      <c r="D38" s="57"/>
      <c r="E38" s="57">
        <v>651</v>
      </c>
      <c r="F38" s="68">
        <f t="shared" si="2"/>
        <v>651</v>
      </c>
      <c r="G38" s="57">
        <v>164</v>
      </c>
      <c r="H38" s="58">
        <f t="shared" si="1"/>
        <v>487</v>
      </c>
      <c r="I38" s="70">
        <f t="shared" si="7"/>
        <v>296.95121951219517</v>
      </c>
      <c r="J38" s="36"/>
      <c r="K38" s="36"/>
      <c r="L38" s="36"/>
      <c r="M38" s="36"/>
      <c r="N38" s="36"/>
      <c r="O38" s="31"/>
      <c r="P38" s="31"/>
    </row>
    <row r="39" spans="1:16" s="7" customFormat="1" ht="21.75" customHeight="1">
      <c r="A39" s="63" t="s">
        <v>57</v>
      </c>
      <c r="B39" s="59">
        <v>300</v>
      </c>
      <c r="C39" s="62">
        <v>30000</v>
      </c>
      <c r="D39" s="57">
        <v>5137</v>
      </c>
      <c r="E39" s="64">
        <v>23388</v>
      </c>
      <c r="F39" s="68">
        <f t="shared" si="2"/>
        <v>77.959999999999994</v>
      </c>
      <c r="G39" s="64">
        <v>10671</v>
      </c>
      <c r="H39" s="58">
        <f t="shared" si="1"/>
        <v>12717</v>
      </c>
      <c r="I39" s="70">
        <f>H39/G39*100</f>
        <v>119.17346078155748</v>
      </c>
      <c r="J39" s="36"/>
      <c r="K39" s="36"/>
      <c r="L39" s="36"/>
      <c r="M39" s="36"/>
      <c r="N39" s="36"/>
      <c r="O39" s="31"/>
      <c r="P39" s="31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1.0236220472440944" right="0.78740157480314965" top="0.55118110236220474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activeCell="F10" sqref="F10"/>
      <selection pane="topRight" activeCell="F10" sqref="F10"/>
      <selection pane="bottomLeft" activeCell="F10" sqref="F10"/>
      <selection pane="bottomRight" activeCell="Q14" sqref="Q14"/>
    </sheetView>
  </sheetViews>
  <sheetFormatPr defaultRowHeight="14.25"/>
  <cols>
    <col min="1" max="1" width="28.625" style="1" customWidth="1"/>
    <col min="2" max="2" width="6" style="1" customWidth="1"/>
    <col min="3" max="3" width="13.75" style="23" customWidth="1"/>
    <col min="4" max="4" width="10.25" style="23" customWidth="1"/>
    <col min="5" max="5" width="10.625" style="19" customWidth="1"/>
    <col min="6" max="6" width="11" style="23" customWidth="1"/>
    <col min="7" max="7" width="10.375" style="23" customWidth="1"/>
    <col min="8" max="8" width="11.625" style="19" bestFit="1" customWidth="1"/>
    <col min="9" max="9" width="11.75" style="23" customWidth="1"/>
    <col min="10" max="10" width="10.625" style="44" customWidth="1"/>
    <col min="11" max="16384" width="9" style="1"/>
  </cols>
  <sheetData>
    <row r="1" spans="1:10" ht="26.25" customHeight="1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100000000000001" customHeight="1">
      <c r="A2" s="2"/>
      <c r="B2" s="2"/>
      <c r="I2" s="24" t="s">
        <v>16</v>
      </c>
    </row>
    <row r="3" spans="1:10" s="29" customFormat="1" ht="24" customHeight="1">
      <c r="A3" s="78" t="s">
        <v>0</v>
      </c>
      <c r="B3" s="78" t="s">
        <v>8</v>
      </c>
      <c r="C3" s="78" t="s">
        <v>12</v>
      </c>
      <c r="D3" s="78" t="s">
        <v>11</v>
      </c>
      <c r="E3" s="85" t="s">
        <v>6</v>
      </c>
      <c r="F3" s="78" t="s">
        <v>7</v>
      </c>
      <c r="G3" s="78" t="s">
        <v>13</v>
      </c>
      <c r="H3" s="85" t="s">
        <v>3</v>
      </c>
      <c r="I3" s="83" t="s">
        <v>4</v>
      </c>
      <c r="J3" s="84"/>
    </row>
    <row r="4" spans="1:10" s="29" customFormat="1" ht="19.5" customHeight="1">
      <c r="A4" s="79"/>
      <c r="B4" s="87"/>
      <c r="C4" s="79"/>
      <c r="D4" s="79"/>
      <c r="E4" s="86"/>
      <c r="F4" s="79"/>
      <c r="G4" s="79"/>
      <c r="H4" s="86"/>
      <c r="I4" s="3" t="s">
        <v>2</v>
      </c>
      <c r="J4" s="45" t="s">
        <v>5</v>
      </c>
    </row>
    <row r="5" spans="1:10" ht="17.25" customHeight="1">
      <c r="A5" s="9" t="s">
        <v>9</v>
      </c>
      <c r="B5" s="13">
        <v>500</v>
      </c>
      <c r="C5" s="50">
        <f>C6+C30</f>
        <v>169003</v>
      </c>
      <c r="D5" s="50">
        <f>D6+D30</f>
        <v>3239</v>
      </c>
      <c r="E5" s="20">
        <f>E6+E30</f>
        <v>9393</v>
      </c>
      <c r="F5" s="20">
        <f>F6+F30</f>
        <v>132083</v>
      </c>
      <c r="G5" s="71">
        <f>IF(C5&lt;&gt;0,ROUND(F5/C5,4)*100,0)</f>
        <v>78.149999999999991</v>
      </c>
      <c r="H5" s="20">
        <f>H6+H30</f>
        <v>57233</v>
      </c>
      <c r="I5" s="25">
        <f t="shared" ref="I5:I30" si="0">F5-H5</f>
        <v>74850</v>
      </c>
      <c r="J5" s="72">
        <f>I5/H5*100</f>
        <v>130.78119266856532</v>
      </c>
    </row>
    <row r="6" spans="1:10" ht="18" customHeight="1">
      <c r="A6" s="15" t="s">
        <v>18</v>
      </c>
      <c r="B6" s="13">
        <v>600</v>
      </c>
      <c r="C6" s="25">
        <f>SUM(C7:C29)</f>
        <v>78971</v>
      </c>
      <c r="D6" s="25">
        <f t="shared" ref="D6:F6" si="1">SUM(D7:D29)</f>
        <v>3210</v>
      </c>
      <c r="E6" s="25">
        <f t="shared" si="1"/>
        <v>-5009</v>
      </c>
      <c r="F6" s="25">
        <f t="shared" si="1"/>
        <v>47750</v>
      </c>
      <c r="G6" s="71">
        <f>IF(C6&lt;&gt;0,ROUND(F6/C6,4)*100,0)</f>
        <v>60.47</v>
      </c>
      <c r="H6" s="21">
        <f>SUM(H7:H29)</f>
        <v>44192</v>
      </c>
      <c r="I6" s="25">
        <f t="shared" si="0"/>
        <v>3558</v>
      </c>
      <c r="J6" s="72">
        <f>I6/H6*100</f>
        <v>8.0512309920347587</v>
      </c>
    </row>
    <row r="7" spans="1:10" ht="18" customHeight="1">
      <c r="A7" s="65" t="s">
        <v>60</v>
      </c>
      <c r="B7" s="13">
        <v>601</v>
      </c>
      <c r="C7" s="26">
        <v>8172</v>
      </c>
      <c r="D7" s="26">
        <v>147</v>
      </c>
      <c r="E7" s="22">
        <v>295</v>
      </c>
      <c r="F7" s="22">
        <v>2960</v>
      </c>
      <c r="G7" s="71">
        <f>IF(C7&lt;&gt;0,ROUND(F7/C7,4)*100,0)</f>
        <v>36.22</v>
      </c>
      <c r="H7" s="22">
        <v>3501</v>
      </c>
      <c r="I7" s="25">
        <f t="shared" si="0"/>
        <v>-541</v>
      </c>
      <c r="J7" s="72">
        <f t="shared" ref="J7:J30" si="2">I7/H7*100</f>
        <v>-15.452727792059411</v>
      </c>
    </row>
    <row r="8" spans="1:10" ht="18" customHeight="1">
      <c r="A8" s="66" t="s">
        <v>61</v>
      </c>
      <c r="B8" s="10">
        <v>602</v>
      </c>
      <c r="C8" s="27"/>
      <c r="D8" s="27"/>
      <c r="E8" s="22"/>
      <c r="F8" s="22"/>
      <c r="G8" s="71">
        <f t="shared" ref="G8:G30" si="3">IF(C8&lt;&gt;0,ROUND(F8/C8,4)*100,0)</f>
        <v>0</v>
      </c>
      <c r="H8" s="22"/>
      <c r="I8" s="25">
        <f t="shared" si="0"/>
        <v>0</v>
      </c>
      <c r="J8" s="72"/>
    </row>
    <row r="9" spans="1:10" ht="18" customHeight="1">
      <c r="A9" s="66" t="s">
        <v>62</v>
      </c>
      <c r="B9" s="10">
        <v>603</v>
      </c>
      <c r="C9" s="26"/>
      <c r="D9" s="28">
        <v>20</v>
      </c>
      <c r="E9" s="22"/>
      <c r="F9" s="51"/>
      <c r="G9" s="71">
        <f t="shared" si="3"/>
        <v>0</v>
      </c>
      <c r="H9" s="51"/>
      <c r="I9" s="25">
        <f t="shared" si="0"/>
        <v>0</v>
      </c>
      <c r="J9" s="72"/>
    </row>
    <row r="10" spans="1:10" ht="18" customHeight="1">
      <c r="A10" s="65" t="s">
        <v>63</v>
      </c>
      <c r="B10" s="10">
        <v>604</v>
      </c>
      <c r="C10" s="26">
        <v>1930</v>
      </c>
      <c r="D10" s="26"/>
      <c r="E10" s="22">
        <v>119</v>
      </c>
      <c r="F10" s="22">
        <v>1155</v>
      </c>
      <c r="G10" s="71">
        <f t="shared" si="3"/>
        <v>59.84</v>
      </c>
      <c r="H10" s="22">
        <v>992</v>
      </c>
      <c r="I10" s="25">
        <f t="shared" si="0"/>
        <v>163</v>
      </c>
      <c r="J10" s="72">
        <f t="shared" si="2"/>
        <v>16.431451612903224</v>
      </c>
    </row>
    <row r="11" spans="1:10" ht="18" customHeight="1">
      <c r="A11" s="65" t="s">
        <v>64</v>
      </c>
      <c r="B11" s="10">
        <v>605</v>
      </c>
      <c r="C11" s="26">
        <v>8415</v>
      </c>
      <c r="D11" s="26">
        <v>945</v>
      </c>
      <c r="E11" s="22">
        <v>576</v>
      </c>
      <c r="F11" s="22">
        <v>4289</v>
      </c>
      <c r="G11" s="71">
        <f t="shared" si="3"/>
        <v>50.970000000000006</v>
      </c>
      <c r="H11" s="22">
        <v>4934</v>
      </c>
      <c r="I11" s="25">
        <f t="shared" si="0"/>
        <v>-645</v>
      </c>
      <c r="J11" s="72">
        <f t="shared" si="2"/>
        <v>-13.072557762464532</v>
      </c>
    </row>
    <row r="12" spans="1:10" ht="18" customHeight="1">
      <c r="A12" s="65" t="s">
        <v>65</v>
      </c>
      <c r="B12" s="10">
        <v>606</v>
      </c>
      <c r="C12" s="26">
        <v>5781</v>
      </c>
      <c r="D12" s="26">
        <v>377</v>
      </c>
      <c r="E12" s="22">
        <v>2</v>
      </c>
      <c r="F12" s="22">
        <v>388</v>
      </c>
      <c r="G12" s="71">
        <f t="shared" si="3"/>
        <v>6.7100000000000009</v>
      </c>
      <c r="H12" s="22">
        <v>5544</v>
      </c>
      <c r="I12" s="25">
        <f t="shared" si="0"/>
        <v>-5156</v>
      </c>
      <c r="J12" s="72">
        <f t="shared" si="2"/>
        <v>-93.001443001442993</v>
      </c>
    </row>
    <row r="13" spans="1:10" ht="18" customHeight="1">
      <c r="A13" s="66" t="s">
        <v>66</v>
      </c>
      <c r="B13" s="10">
        <v>607</v>
      </c>
      <c r="C13" s="26">
        <v>748</v>
      </c>
      <c r="D13" s="26">
        <v>57</v>
      </c>
      <c r="E13" s="22">
        <v>222</v>
      </c>
      <c r="F13" s="51">
        <v>521</v>
      </c>
      <c r="G13" s="71">
        <f t="shared" si="3"/>
        <v>69.650000000000006</v>
      </c>
      <c r="H13" s="51">
        <v>432</v>
      </c>
      <c r="I13" s="25">
        <f t="shared" si="0"/>
        <v>89</v>
      </c>
      <c r="J13" s="72">
        <f t="shared" si="2"/>
        <v>20.601851851851851</v>
      </c>
    </row>
    <row r="14" spans="1:10" ht="18" customHeight="1">
      <c r="A14" s="65" t="s">
        <v>67</v>
      </c>
      <c r="B14" s="10">
        <v>608</v>
      </c>
      <c r="C14" s="26">
        <v>2553</v>
      </c>
      <c r="D14" s="26">
        <v>521</v>
      </c>
      <c r="E14" s="22">
        <v>130</v>
      </c>
      <c r="F14" s="51">
        <v>1317</v>
      </c>
      <c r="G14" s="71">
        <f t="shared" si="3"/>
        <v>51.59</v>
      </c>
      <c r="H14" s="51">
        <v>1142</v>
      </c>
      <c r="I14" s="25">
        <f t="shared" si="0"/>
        <v>175</v>
      </c>
      <c r="J14" s="72">
        <f t="shared" si="2"/>
        <v>15.32399299474606</v>
      </c>
    </row>
    <row r="15" spans="1:10" ht="18" customHeight="1">
      <c r="A15" s="66" t="s">
        <v>68</v>
      </c>
      <c r="B15" s="10">
        <v>609</v>
      </c>
      <c r="C15" s="26">
        <v>1167</v>
      </c>
      <c r="D15" s="26">
        <v>59</v>
      </c>
      <c r="E15" s="22">
        <v>50</v>
      </c>
      <c r="F15" s="22">
        <v>495</v>
      </c>
      <c r="G15" s="71">
        <f t="shared" si="3"/>
        <v>42.42</v>
      </c>
      <c r="H15" s="22">
        <v>538</v>
      </c>
      <c r="I15" s="25">
        <f t="shared" si="0"/>
        <v>-43</v>
      </c>
      <c r="J15" s="72">
        <f t="shared" si="2"/>
        <v>-7.9925650557620811</v>
      </c>
    </row>
    <row r="16" spans="1:10" ht="18" customHeight="1">
      <c r="A16" s="66" t="s">
        <v>69</v>
      </c>
      <c r="B16" s="10">
        <v>610</v>
      </c>
      <c r="C16" s="26">
        <v>100</v>
      </c>
      <c r="D16" s="26">
        <v>293</v>
      </c>
      <c r="E16" s="22"/>
      <c r="F16" s="22">
        <v>284</v>
      </c>
      <c r="G16" s="71">
        <f t="shared" si="3"/>
        <v>284</v>
      </c>
      <c r="H16" s="22">
        <v>75</v>
      </c>
      <c r="I16" s="25">
        <f t="shared" si="0"/>
        <v>209</v>
      </c>
      <c r="J16" s="72">
        <f t="shared" si="2"/>
        <v>278.66666666666669</v>
      </c>
    </row>
    <row r="17" spans="1:10" ht="18" customHeight="1">
      <c r="A17" s="65" t="s">
        <v>70</v>
      </c>
      <c r="B17" s="10">
        <v>611</v>
      </c>
      <c r="C17" s="26">
        <v>42022</v>
      </c>
      <c r="D17" s="26">
        <v>104</v>
      </c>
      <c r="E17" s="22">
        <v>3486</v>
      </c>
      <c r="F17" s="22">
        <v>31242</v>
      </c>
      <c r="G17" s="71">
        <f t="shared" si="3"/>
        <v>74.350000000000009</v>
      </c>
      <c r="H17" s="22">
        <v>19533</v>
      </c>
      <c r="I17" s="25">
        <f t="shared" si="0"/>
        <v>11709</v>
      </c>
      <c r="J17" s="72">
        <f t="shared" si="2"/>
        <v>59.944708954077718</v>
      </c>
    </row>
    <row r="18" spans="1:10" ht="18" customHeight="1">
      <c r="A18" s="65" t="s">
        <v>71</v>
      </c>
      <c r="B18" s="10">
        <v>612</v>
      </c>
      <c r="C18" s="26">
        <v>2481</v>
      </c>
      <c r="D18" s="26">
        <v>259</v>
      </c>
      <c r="E18" s="22">
        <v>130</v>
      </c>
      <c r="F18" s="51">
        <v>1067</v>
      </c>
      <c r="G18" s="71">
        <f t="shared" si="3"/>
        <v>43.01</v>
      </c>
      <c r="H18" s="51">
        <v>1155</v>
      </c>
      <c r="I18" s="25">
        <f t="shared" si="0"/>
        <v>-88</v>
      </c>
      <c r="J18" s="72">
        <f t="shared" si="2"/>
        <v>-7.6190476190476195</v>
      </c>
    </row>
    <row r="19" spans="1:10" ht="18" customHeight="1">
      <c r="A19" s="66" t="s">
        <v>72</v>
      </c>
      <c r="B19" s="10">
        <v>613</v>
      </c>
      <c r="C19" s="26">
        <v>2396</v>
      </c>
      <c r="D19" s="26"/>
      <c r="E19" s="22"/>
      <c r="F19" s="22">
        <v>189</v>
      </c>
      <c r="G19" s="71">
        <f t="shared" si="3"/>
        <v>7.89</v>
      </c>
      <c r="H19" s="22">
        <v>358</v>
      </c>
      <c r="I19" s="25">
        <f t="shared" si="0"/>
        <v>-169</v>
      </c>
      <c r="J19" s="72">
        <f t="shared" si="2"/>
        <v>-47.206703910614522</v>
      </c>
    </row>
    <row r="20" spans="1:10" ht="18" customHeight="1">
      <c r="A20" s="67" t="s">
        <v>59</v>
      </c>
      <c r="B20" s="10">
        <v>614</v>
      </c>
      <c r="C20" s="26">
        <v>1460</v>
      </c>
      <c r="D20" s="26">
        <v>204</v>
      </c>
      <c r="E20" s="51">
        <v>-10089</v>
      </c>
      <c r="F20" s="22">
        <v>2899</v>
      </c>
      <c r="G20" s="71">
        <f t="shared" si="3"/>
        <v>198.56</v>
      </c>
      <c r="H20" s="22">
        <v>4426</v>
      </c>
      <c r="I20" s="25">
        <f t="shared" si="0"/>
        <v>-1527</v>
      </c>
      <c r="J20" s="72">
        <f t="shared" si="2"/>
        <v>-34.500677812923634</v>
      </c>
    </row>
    <row r="21" spans="1:10" ht="18" customHeight="1">
      <c r="A21" s="67" t="s">
        <v>73</v>
      </c>
      <c r="B21" s="10">
        <v>615</v>
      </c>
      <c r="C21" s="26">
        <v>61</v>
      </c>
      <c r="D21" s="26">
        <v>25</v>
      </c>
      <c r="E21" s="22"/>
      <c r="F21" s="22">
        <v>25</v>
      </c>
      <c r="G21" s="71">
        <f t="shared" si="3"/>
        <v>40.98</v>
      </c>
      <c r="H21" s="22">
        <v>57</v>
      </c>
      <c r="I21" s="25">
        <f t="shared" si="0"/>
        <v>-32</v>
      </c>
      <c r="J21" s="72">
        <f t="shared" si="2"/>
        <v>-56.140350877192979</v>
      </c>
    </row>
    <row r="22" spans="1:10" ht="18" customHeight="1">
      <c r="A22" s="67" t="s">
        <v>74</v>
      </c>
      <c r="B22" s="10">
        <v>616</v>
      </c>
      <c r="C22" s="26"/>
      <c r="D22" s="26"/>
      <c r="E22" s="22"/>
      <c r="F22" s="22"/>
      <c r="G22" s="71">
        <f t="shared" si="3"/>
        <v>0</v>
      </c>
      <c r="H22" s="22"/>
      <c r="I22" s="25">
        <f t="shared" si="0"/>
        <v>0</v>
      </c>
      <c r="J22" s="72"/>
    </row>
    <row r="23" spans="1:10" ht="18" customHeight="1">
      <c r="A23" s="67" t="s">
        <v>75</v>
      </c>
      <c r="B23" s="10">
        <v>617</v>
      </c>
      <c r="C23" s="26"/>
      <c r="D23" s="26"/>
      <c r="E23" s="22"/>
      <c r="F23" s="51"/>
      <c r="G23" s="71">
        <f t="shared" si="3"/>
        <v>0</v>
      </c>
      <c r="H23" s="51"/>
      <c r="I23" s="25">
        <f t="shared" si="0"/>
        <v>0</v>
      </c>
      <c r="J23" s="72"/>
    </row>
    <row r="24" spans="1:10" ht="18" customHeight="1">
      <c r="A24" s="67" t="s">
        <v>76</v>
      </c>
      <c r="B24" s="10">
        <v>618</v>
      </c>
      <c r="C24" s="26">
        <v>500</v>
      </c>
      <c r="D24" s="26"/>
      <c r="E24" s="22">
        <v>22</v>
      </c>
      <c r="F24" s="19">
        <v>205</v>
      </c>
      <c r="G24" s="71">
        <f t="shared" si="3"/>
        <v>41</v>
      </c>
      <c r="H24" s="22">
        <v>242</v>
      </c>
      <c r="I24" s="25">
        <f t="shared" si="0"/>
        <v>-37</v>
      </c>
      <c r="J24" s="72">
        <f t="shared" si="2"/>
        <v>-15.289256198347106</v>
      </c>
    </row>
    <row r="25" spans="1:10" ht="18" customHeight="1">
      <c r="A25" s="67" t="s">
        <v>14</v>
      </c>
      <c r="B25" s="10">
        <v>619</v>
      </c>
      <c r="C25" s="26">
        <v>1185</v>
      </c>
      <c r="D25" s="26">
        <v>197</v>
      </c>
      <c r="E25" s="22">
        <v>48</v>
      </c>
      <c r="F25" s="22">
        <v>684</v>
      </c>
      <c r="G25" s="71">
        <f t="shared" si="3"/>
        <v>57.720000000000006</v>
      </c>
      <c r="H25" s="22">
        <v>1263</v>
      </c>
      <c r="I25" s="25">
        <f t="shared" si="0"/>
        <v>-579</v>
      </c>
      <c r="J25" s="72">
        <f t="shared" si="2"/>
        <v>-45.843230403800476</v>
      </c>
    </row>
    <row r="26" spans="1:10" ht="18" customHeight="1">
      <c r="A26" s="67" t="s">
        <v>77</v>
      </c>
      <c r="B26" s="10">
        <v>620</v>
      </c>
      <c r="C26" s="26"/>
      <c r="D26" s="26"/>
      <c r="E26" s="22"/>
      <c r="F26" s="22"/>
      <c r="G26" s="71">
        <f t="shared" si="3"/>
        <v>0</v>
      </c>
      <c r="H26" s="22"/>
      <c r="I26" s="25">
        <f t="shared" si="0"/>
        <v>0</v>
      </c>
      <c r="J26" s="72"/>
    </row>
    <row r="27" spans="1:10" ht="18" customHeight="1">
      <c r="A27" s="67" t="s">
        <v>78</v>
      </c>
      <c r="B27" s="10">
        <v>621</v>
      </c>
      <c r="C27" s="26"/>
      <c r="D27" s="26">
        <v>2</v>
      </c>
      <c r="E27" s="22"/>
      <c r="F27" s="22">
        <v>30</v>
      </c>
      <c r="G27" s="71"/>
      <c r="H27" s="22"/>
      <c r="I27" s="25"/>
      <c r="J27" s="72"/>
    </row>
    <row r="28" spans="1:10" ht="18" customHeight="1">
      <c r="A28" s="67" t="s">
        <v>17</v>
      </c>
      <c r="B28" s="10"/>
      <c r="C28" s="26"/>
      <c r="D28" s="26"/>
      <c r="E28" s="22"/>
      <c r="F28" s="22"/>
      <c r="G28" s="71"/>
      <c r="H28" s="22"/>
      <c r="I28" s="25"/>
      <c r="J28" s="72"/>
    </row>
    <row r="29" spans="1:10" ht="18" customHeight="1">
      <c r="A29" s="67" t="s">
        <v>15</v>
      </c>
      <c r="B29" s="10"/>
      <c r="C29" s="26"/>
      <c r="D29" s="26"/>
      <c r="E29" s="22"/>
      <c r="F29" s="22"/>
      <c r="G29" s="71"/>
      <c r="H29" s="22"/>
      <c r="I29" s="25"/>
      <c r="J29" s="72"/>
    </row>
    <row r="30" spans="1:10" ht="18" customHeight="1">
      <c r="A30" s="14" t="s">
        <v>10</v>
      </c>
      <c r="B30" s="10">
        <v>700</v>
      </c>
      <c r="C30" s="25">
        <v>90032</v>
      </c>
      <c r="D30" s="25">
        <v>29</v>
      </c>
      <c r="E30" s="22">
        <v>14402</v>
      </c>
      <c r="F30" s="21">
        <v>84333</v>
      </c>
      <c r="G30" s="71">
        <f t="shared" si="3"/>
        <v>93.67</v>
      </c>
      <c r="H30" s="21">
        <v>13041</v>
      </c>
      <c r="I30" s="25">
        <f t="shared" si="0"/>
        <v>71292</v>
      </c>
      <c r="J30" s="72">
        <f t="shared" si="2"/>
        <v>546.67586841499883</v>
      </c>
    </row>
    <row r="31" spans="1:10">
      <c r="A31" s="8"/>
      <c r="B31" s="8"/>
      <c r="F31" s="19"/>
    </row>
    <row r="32" spans="1:10">
      <c r="A32" s="8"/>
      <c r="B32" s="8"/>
      <c r="F32" s="19"/>
    </row>
    <row r="33" spans="1:6">
      <c r="A33" s="8"/>
      <c r="B33" s="8"/>
      <c r="F33" s="19"/>
    </row>
    <row r="34" spans="1:6">
      <c r="A34" s="8"/>
      <c r="B34" s="8"/>
      <c r="F34" s="19"/>
    </row>
    <row r="35" spans="1:6">
      <c r="A35" s="8"/>
      <c r="B35" s="8"/>
      <c r="F35" s="19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</sheetData>
  <mergeCells count="10">
    <mergeCell ref="A1:J1"/>
    <mergeCell ref="I3:J3"/>
    <mergeCell ref="G3:G4"/>
    <mergeCell ref="H3:H4"/>
    <mergeCell ref="A3:A4"/>
    <mergeCell ref="C3:C4"/>
    <mergeCell ref="D3:D4"/>
    <mergeCell ref="E3:E4"/>
    <mergeCell ref="F3:F4"/>
    <mergeCell ref="B3:B4"/>
  </mergeCells>
  <phoneticPr fontId="2" type="noConversion"/>
  <pageMargins left="1.1000000000000001" right="0.28999999999999998" top="0.31496062992125984" bottom="0.33" header="0.31496062992125984" footer="0.25"/>
  <pageSetup paperSize="9" scale="80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2019-08-06T10:00:10Z</cp:lastPrinted>
  <dcterms:created xsi:type="dcterms:W3CDTF">2001-07-03T09:54:14Z</dcterms:created>
  <dcterms:modified xsi:type="dcterms:W3CDTF">2019-08-06T10:01:32Z</dcterms:modified>
</cp:coreProperties>
</file>